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585"/>
  </bookViews>
  <sheets>
    <sheet name="КС " sheetId="1" r:id="rId1"/>
  </sheets>
  <externalReferences>
    <externalReference r:id="rId2"/>
    <externalReference r:id="rId3"/>
  </externalReferences>
  <definedNames>
    <definedName name="_xlnm._FilterDatabase" localSheetId="0" hidden="1">'КС '!$A$4:$U$293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'КС '!$B:$B,'КС '!$1:$4</definedName>
    <definedName name="_xlnm.Print_Area" localSheetId="0">'КС '!$A$1:$U$291</definedName>
  </definedNames>
  <calcPr calcId="145621"/>
</workbook>
</file>

<file path=xl/calcChain.xml><?xml version="1.0" encoding="utf-8"?>
<calcChain xmlns="http://schemas.openxmlformats.org/spreadsheetml/2006/main">
  <c r="V291" i="1" l="1"/>
  <c r="V293" i="1"/>
  <c r="V292" i="1"/>
  <c r="S170" i="1" l="1"/>
  <c r="U290" i="1" l="1"/>
  <c r="S290" i="1"/>
  <c r="U289" i="1"/>
  <c r="U288" i="1"/>
  <c r="S288" i="1"/>
  <c r="U287" i="1"/>
  <c r="S287" i="1"/>
  <c r="D287" i="1"/>
  <c r="U286" i="1"/>
  <c r="S286" i="1"/>
  <c r="D286" i="1"/>
  <c r="U285" i="1"/>
  <c r="S285" i="1"/>
  <c r="D285" i="1"/>
  <c r="U284" i="1"/>
  <c r="S284" i="1"/>
  <c r="D284" i="1"/>
  <c r="U283" i="1"/>
  <c r="S283" i="1"/>
  <c r="D283" i="1"/>
  <c r="U282" i="1"/>
  <c r="S282" i="1"/>
  <c r="D282" i="1"/>
  <c r="U281" i="1"/>
  <c r="S281" i="1"/>
  <c r="U280" i="1"/>
  <c r="S280" i="1"/>
  <c r="D280" i="1"/>
  <c r="U279" i="1"/>
  <c r="S279" i="1"/>
  <c r="D279" i="1"/>
  <c r="T278" i="1"/>
  <c r="R278" i="1"/>
  <c r="D278" i="1"/>
  <c r="U277" i="1"/>
  <c r="S277" i="1"/>
  <c r="U276" i="1"/>
  <c r="S276" i="1"/>
  <c r="U275" i="1"/>
  <c r="S275" i="1"/>
  <c r="U274" i="1"/>
  <c r="S274" i="1"/>
  <c r="U273" i="1"/>
  <c r="S273" i="1"/>
  <c r="D273" i="1"/>
  <c r="U272" i="1"/>
  <c r="S272" i="1"/>
  <c r="D272" i="1"/>
  <c r="T271" i="1"/>
  <c r="R271" i="1"/>
  <c r="D271" i="1"/>
  <c r="U270" i="1"/>
  <c r="S270" i="1"/>
  <c r="U269" i="1"/>
  <c r="S269" i="1"/>
  <c r="D269" i="1"/>
  <c r="U268" i="1"/>
  <c r="S268" i="1"/>
  <c r="D268" i="1"/>
  <c r="U267" i="1"/>
  <c r="S267" i="1"/>
  <c r="D267" i="1"/>
  <c r="U266" i="1"/>
  <c r="S266" i="1"/>
  <c r="U265" i="1"/>
  <c r="S265" i="1"/>
  <c r="D265" i="1"/>
  <c r="U264" i="1"/>
  <c r="S264" i="1"/>
  <c r="D264" i="1"/>
  <c r="U263" i="1"/>
  <c r="S263" i="1"/>
  <c r="U262" i="1"/>
  <c r="S262" i="1"/>
  <c r="D262" i="1"/>
  <c r="T261" i="1"/>
  <c r="R261" i="1"/>
  <c r="D261" i="1"/>
  <c r="U260" i="1"/>
  <c r="S260" i="1"/>
  <c r="D260" i="1"/>
  <c r="U259" i="1"/>
  <c r="S259" i="1"/>
  <c r="D259" i="1"/>
  <c r="U258" i="1"/>
  <c r="S258" i="1"/>
  <c r="D258" i="1"/>
  <c r="U257" i="1"/>
  <c r="S257" i="1"/>
  <c r="D257" i="1"/>
  <c r="U256" i="1"/>
  <c r="S256" i="1"/>
  <c r="U255" i="1"/>
  <c r="S255" i="1"/>
  <c r="D255" i="1"/>
  <c r="T254" i="1"/>
  <c r="R254" i="1"/>
  <c r="D254" i="1"/>
  <c r="U253" i="1"/>
  <c r="S253" i="1"/>
  <c r="D253" i="1"/>
  <c r="U252" i="1"/>
  <c r="S252" i="1"/>
  <c r="S251" i="1" s="1"/>
  <c r="D252" i="1"/>
  <c r="T251" i="1"/>
  <c r="R251" i="1"/>
  <c r="D251" i="1"/>
  <c r="U250" i="1"/>
  <c r="S250" i="1"/>
  <c r="D250" i="1"/>
  <c r="U249" i="1"/>
  <c r="S249" i="1"/>
  <c r="D249" i="1"/>
  <c r="U248" i="1"/>
  <c r="S248" i="1"/>
  <c r="D248" i="1"/>
  <c r="U247" i="1"/>
  <c r="S247" i="1"/>
  <c r="U246" i="1"/>
  <c r="S246" i="1"/>
  <c r="U245" i="1"/>
  <c r="S245" i="1"/>
  <c r="D245" i="1"/>
  <c r="U244" i="1"/>
  <c r="S244" i="1"/>
  <c r="D244" i="1"/>
  <c r="U243" i="1"/>
  <c r="S243" i="1"/>
  <c r="U242" i="1"/>
  <c r="S242" i="1"/>
  <c r="D242" i="1"/>
  <c r="U241" i="1"/>
  <c r="S241" i="1"/>
  <c r="D241" i="1"/>
  <c r="U240" i="1"/>
  <c r="S240" i="1"/>
  <c r="D240" i="1"/>
  <c r="U239" i="1"/>
  <c r="S239" i="1"/>
  <c r="D239" i="1"/>
  <c r="U238" i="1"/>
  <c r="S238" i="1"/>
  <c r="U237" i="1"/>
  <c r="S237" i="1"/>
  <c r="D237" i="1"/>
  <c r="U236" i="1"/>
  <c r="S236" i="1"/>
  <c r="D236" i="1"/>
  <c r="U235" i="1"/>
  <c r="S235" i="1"/>
  <c r="D235" i="1"/>
  <c r="U234" i="1"/>
  <c r="S234" i="1"/>
  <c r="D234" i="1"/>
  <c r="U233" i="1"/>
  <c r="S233" i="1"/>
  <c r="T232" i="1"/>
  <c r="R232" i="1"/>
  <c r="D232" i="1"/>
  <c r="U231" i="1"/>
  <c r="S231" i="1"/>
  <c r="D231" i="1"/>
  <c r="U230" i="1"/>
  <c r="S230" i="1"/>
  <c r="D230" i="1"/>
  <c r="U229" i="1"/>
  <c r="S229" i="1"/>
  <c r="U228" i="1"/>
  <c r="S228" i="1"/>
  <c r="D228" i="1"/>
  <c r="U227" i="1"/>
  <c r="S227" i="1"/>
  <c r="D227" i="1"/>
  <c r="U226" i="1"/>
  <c r="S226" i="1"/>
  <c r="D226" i="1"/>
  <c r="U225" i="1"/>
  <c r="S225" i="1"/>
  <c r="D225" i="1"/>
  <c r="U224" i="1"/>
  <c r="S224" i="1"/>
  <c r="D224" i="1"/>
  <c r="U223" i="1"/>
  <c r="S223" i="1"/>
  <c r="D223" i="1"/>
  <c r="U222" i="1"/>
  <c r="S222" i="1"/>
  <c r="D222" i="1"/>
  <c r="U221" i="1"/>
  <c r="S221" i="1"/>
  <c r="D221" i="1"/>
  <c r="U220" i="1"/>
  <c r="S220" i="1"/>
  <c r="D220" i="1"/>
  <c r="U219" i="1"/>
  <c r="S219" i="1"/>
  <c r="D219" i="1"/>
  <c r="U218" i="1"/>
  <c r="S218" i="1"/>
  <c r="U217" i="1"/>
  <c r="S217" i="1"/>
  <c r="D217" i="1"/>
  <c r="U216" i="1"/>
  <c r="S216" i="1"/>
  <c r="D216" i="1"/>
  <c r="U215" i="1"/>
  <c r="S215" i="1"/>
  <c r="D215" i="1"/>
  <c r="U214" i="1"/>
  <c r="S214" i="1"/>
  <c r="D214" i="1"/>
  <c r="U213" i="1"/>
  <c r="S213" i="1"/>
  <c r="D213" i="1"/>
  <c r="U212" i="1"/>
  <c r="S212" i="1"/>
  <c r="D212" i="1"/>
  <c r="U211" i="1"/>
  <c r="S211" i="1"/>
  <c r="D211" i="1"/>
  <c r="U210" i="1"/>
  <c r="S210" i="1"/>
  <c r="U209" i="1"/>
  <c r="S209" i="1"/>
  <c r="U208" i="1"/>
  <c r="S208" i="1"/>
  <c r="D208" i="1"/>
  <c r="T207" i="1"/>
  <c r="R207" i="1"/>
  <c r="D207" i="1"/>
  <c r="U206" i="1"/>
  <c r="S206" i="1"/>
  <c r="U205" i="1"/>
  <c r="S205" i="1"/>
  <c r="U204" i="1"/>
  <c r="S204" i="1"/>
  <c r="U203" i="1"/>
  <c r="S203" i="1"/>
  <c r="U202" i="1"/>
  <c r="S202" i="1"/>
  <c r="D202" i="1"/>
  <c r="U201" i="1"/>
  <c r="S201" i="1"/>
  <c r="D201" i="1"/>
  <c r="U200" i="1"/>
  <c r="S200" i="1"/>
  <c r="D200" i="1"/>
  <c r="U199" i="1"/>
  <c r="S199" i="1"/>
  <c r="D199" i="1"/>
  <c r="U198" i="1"/>
  <c r="S198" i="1"/>
  <c r="U197" i="1"/>
  <c r="S197" i="1"/>
  <c r="D197" i="1"/>
  <c r="U196" i="1"/>
  <c r="S196" i="1"/>
  <c r="U195" i="1"/>
  <c r="S195" i="1"/>
  <c r="U194" i="1"/>
  <c r="S194" i="1"/>
  <c r="U193" i="1"/>
  <c r="S193" i="1"/>
  <c r="D193" i="1"/>
  <c r="U192" i="1"/>
  <c r="S192" i="1"/>
  <c r="D192" i="1"/>
  <c r="U191" i="1"/>
  <c r="S191" i="1"/>
  <c r="D191" i="1"/>
  <c r="U190" i="1"/>
  <c r="S190" i="1"/>
  <c r="U189" i="1"/>
  <c r="S189" i="1"/>
  <c r="U188" i="1"/>
  <c r="S188" i="1"/>
  <c r="D188" i="1"/>
  <c r="U187" i="1"/>
  <c r="S187" i="1"/>
  <c r="D187" i="1"/>
  <c r="U186" i="1"/>
  <c r="S186" i="1"/>
  <c r="D186" i="1"/>
  <c r="U185" i="1"/>
  <c r="S185" i="1"/>
  <c r="D185" i="1"/>
  <c r="U184" i="1"/>
  <c r="S184" i="1"/>
  <c r="D184" i="1"/>
  <c r="T183" i="1"/>
  <c r="R183" i="1"/>
  <c r="D183" i="1"/>
  <c r="U182" i="1"/>
  <c r="S182" i="1"/>
  <c r="D182" i="1"/>
  <c r="U181" i="1"/>
  <c r="S181" i="1"/>
  <c r="D181" i="1"/>
  <c r="U180" i="1"/>
  <c r="S180" i="1"/>
  <c r="D180" i="1"/>
  <c r="U179" i="1"/>
  <c r="S179" i="1"/>
  <c r="D179" i="1"/>
  <c r="U178" i="1"/>
  <c r="S178" i="1"/>
  <c r="D178" i="1"/>
  <c r="U177" i="1"/>
  <c r="S177" i="1"/>
  <c r="U176" i="1"/>
  <c r="S176" i="1"/>
  <c r="U175" i="1"/>
  <c r="S175" i="1"/>
  <c r="D175" i="1"/>
  <c r="U174" i="1"/>
  <c r="S174" i="1"/>
  <c r="D174" i="1"/>
  <c r="U173" i="1"/>
  <c r="S173" i="1"/>
  <c r="D173" i="1"/>
  <c r="U172" i="1"/>
  <c r="S172" i="1"/>
  <c r="D172" i="1"/>
  <c r="U171" i="1"/>
  <c r="S171" i="1"/>
  <c r="D171" i="1"/>
  <c r="U170" i="1"/>
  <c r="D170" i="1"/>
  <c r="T169" i="1"/>
  <c r="R169" i="1"/>
  <c r="D169" i="1"/>
  <c r="U168" i="1"/>
  <c r="S168" i="1"/>
  <c r="D168" i="1"/>
  <c r="U167" i="1"/>
  <c r="S167" i="1"/>
  <c r="D167" i="1"/>
  <c r="U166" i="1"/>
  <c r="S166" i="1"/>
  <c r="D166" i="1"/>
  <c r="U165" i="1"/>
  <c r="S165" i="1"/>
  <c r="D165" i="1"/>
  <c r="U164" i="1"/>
  <c r="S164" i="1"/>
  <c r="U163" i="1"/>
  <c r="S163" i="1"/>
  <c r="U162" i="1"/>
  <c r="S162" i="1"/>
  <c r="D162" i="1"/>
  <c r="T161" i="1"/>
  <c r="R161" i="1"/>
  <c r="D161" i="1"/>
  <c r="U160" i="1"/>
  <c r="S160" i="1"/>
  <c r="U159" i="1"/>
  <c r="S159" i="1"/>
  <c r="T158" i="1"/>
  <c r="R158" i="1"/>
  <c r="D158" i="1"/>
  <c r="U157" i="1"/>
  <c r="S157" i="1"/>
  <c r="D157" i="1"/>
  <c r="U156" i="1"/>
  <c r="S156" i="1"/>
  <c r="D156" i="1"/>
  <c r="U155" i="1"/>
  <c r="S155" i="1"/>
  <c r="D155" i="1"/>
  <c r="U154" i="1"/>
  <c r="S154" i="1"/>
  <c r="D154" i="1"/>
  <c r="U153" i="1"/>
  <c r="S153" i="1"/>
  <c r="D153" i="1"/>
  <c r="U152" i="1"/>
  <c r="S152" i="1"/>
  <c r="D152" i="1"/>
  <c r="U151" i="1"/>
  <c r="S151" i="1"/>
  <c r="D151" i="1"/>
  <c r="U150" i="1"/>
  <c r="S150" i="1"/>
  <c r="D150" i="1"/>
  <c r="U149" i="1"/>
  <c r="S149" i="1"/>
  <c r="D149" i="1"/>
  <c r="U148" i="1"/>
  <c r="S148" i="1"/>
  <c r="D148" i="1"/>
  <c r="T147" i="1"/>
  <c r="R147" i="1"/>
  <c r="D147" i="1"/>
  <c r="U146" i="1"/>
  <c r="S146" i="1"/>
  <c r="D146" i="1"/>
  <c r="U145" i="1"/>
  <c r="S145" i="1"/>
  <c r="D145" i="1"/>
  <c r="U144" i="1"/>
  <c r="S144" i="1"/>
  <c r="U143" i="1"/>
  <c r="S143" i="1"/>
  <c r="D143" i="1"/>
  <c r="T142" i="1"/>
  <c r="R142" i="1"/>
  <c r="D142" i="1"/>
  <c r="U141" i="1"/>
  <c r="S141" i="1"/>
  <c r="D141" i="1"/>
  <c r="U140" i="1"/>
  <c r="S140" i="1"/>
  <c r="D140" i="1"/>
  <c r="U139" i="1"/>
  <c r="S139" i="1"/>
  <c r="D139" i="1"/>
  <c r="U138" i="1"/>
  <c r="S138" i="1"/>
  <c r="D138" i="1"/>
  <c r="U137" i="1"/>
  <c r="S137" i="1"/>
  <c r="D137" i="1"/>
  <c r="U136" i="1"/>
  <c r="S136" i="1"/>
  <c r="D136" i="1"/>
  <c r="T135" i="1"/>
  <c r="R135" i="1"/>
  <c r="D135" i="1"/>
  <c r="U134" i="1"/>
  <c r="S134" i="1"/>
  <c r="D134" i="1"/>
  <c r="U133" i="1"/>
  <c r="S133" i="1"/>
  <c r="D133" i="1"/>
  <c r="U132" i="1"/>
  <c r="S132" i="1"/>
  <c r="D132" i="1"/>
  <c r="U131" i="1"/>
  <c r="S131" i="1"/>
  <c r="D131" i="1"/>
  <c r="U130" i="1"/>
  <c r="S130" i="1"/>
  <c r="D130" i="1"/>
  <c r="U129" i="1"/>
  <c r="S129" i="1"/>
  <c r="D129" i="1"/>
  <c r="U128" i="1"/>
  <c r="S128" i="1"/>
  <c r="D128" i="1"/>
  <c r="T127" i="1"/>
  <c r="R127" i="1"/>
  <c r="D127" i="1"/>
  <c r="U126" i="1"/>
  <c r="S126" i="1"/>
  <c r="D126" i="1"/>
  <c r="U125" i="1"/>
  <c r="S125" i="1"/>
  <c r="D125" i="1"/>
  <c r="U124" i="1"/>
  <c r="S124" i="1"/>
  <c r="D124" i="1"/>
  <c r="U123" i="1"/>
  <c r="S123" i="1"/>
  <c r="D123" i="1"/>
  <c r="U122" i="1"/>
  <c r="S122" i="1"/>
  <c r="U121" i="1"/>
  <c r="S121" i="1"/>
  <c r="D121" i="1"/>
  <c r="U120" i="1"/>
  <c r="S120" i="1"/>
  <c r="D120" i="1"/>
  <c r="U119" i="1"/>
  <c r="S119" i="1"/>
  <c r="D119" i="1"/>
  <c r="U118" i="1"/>
  <c r="S118" i="1"/>
  <c r="S117" i="1" s="1"/>
  <c r="D118" i="1"/>
  <c r="T117" i="1"/>
  <c r="R117" i="1"/>
  <c r="D117" i="1"/>
  <c r="U116" i="1"/>
  <c r="S116" i="1"/>
  <c r="D116" i="1"/>
  <c r="U115" i="1"/>
  <c r="S115" i="1"/>
  <c r="D115" i="1"/>
  <c r="U114" i="1"/>
  <c r="S114" i="1"/>
  <c r="D114" i="1"/>
  <c r="T113" i="1"/>
  <c r="R113" i="1"/>
  <c r="D113" i="1"/>
  <c r="U112" i="1"/>
  <c r="S112" i="1"/>
  <c r="D112" i="1"/>
  <c r="U111" i="1"/>
  <c r="S111" i="1"/>
  <c r="U110" i="1"/>
  <c r="S110" i="1"/>
  <c r="U109" i="1"/>
  <c r="S109" i="1"/>
  <c r="D109" i="1"/>
  <c r="U108" i="1"/>
  <c r="S108" i="1"/>
  <c r="D108" i="1"/>
  <c r="U107" i="1"/>
  <c r="S107" i="1"/>
  <c r="D107" i="1"/>
  <c r="U106" i="1"/>
  <c r="S106" i="1"/>
  <c r="D106" i="1"/>
  <c r="U105" i="1"/>
  <c r="S105" i="1"/>
  <c r="D105" i="1"/>
  <c r="T104" i="1"/>
  <c r="R104" i="1"/>
  <c r="D104" i="1"/>
  <c r="U103" i="1"/>
  <c r="S103" i="1"/>
  <c r="D103" i="1"/>
  <c r="U102" i="1"/>
  <c r="S102" i="1"/>
  <c r="D102" i="1"/>
  <c r="U101" i="1"/>
  <c r="S101" i="1"/>
  <c r="D101" i="1"/>
  <c r="U100" i="1"/>
  <c r="S100" i="1"/>
  <c r="D100" i="1"/>
  <c r="U99" i="1"/>
  <c r="S99" i="1"/>
  <c r="D99" i="1"/>
  <c r="U98" i="1"/>
  <c r="S98" i="1"/>
  <c r="D98" i="1"/>
  <c r="U97" i="1"/>
  <c r="S97" i="1"/>
  <c r="D97" i="1"/>
  <c r="U96" i="1"/>
  <c r="S96" i="1"/>
  <c r="D96" i="1"/>
  <c r="U95" i="1"/>
  <c r="S95" i="1"/>
  <c r="D95" i="1"/>
  <c r="U94" i="1"/>
  <c r="S94" i="1"/>
  <c r="D94" i="1"/>
  <c r="T93" i="1"/>
  <c r="R93" i="1"/>
  <c r="D93" i="1"/>
  <c r="U92" i="1"/>
  <c r="S92" i="1"/>
  <c r="D92" i="1"/>
  <c r="U91" i="1"/>
  <c r="S91" i="1"/>
  <c r="U90" i="1"/>
  <c r="S90" i="1"/>
  <c r="D90" i="1"/>
  <c r="U89" i="1"/>
  <c r="S89" i="1"/>
  <c r="U88" i="1"/>
  <c r="S88" i="1"/>
  <c r="U87" i="1"/>
  <c r="S87" i="1"/>
  <c r="D87" i="1"/>
  <c r="U86" i="1"/>
  <c r="S86" i="1"/>
  <c r="D86" i="1"/>
  <c r="U85" i="1"/>
  <c r="S85" i="1"/>
  <c r="D85" i="1"/>
  <c r="U84" i="1"/>
  <c r="S84" i="1"/>
  <c r="U83" i="1"/>
  <c r="S83" i="1"/>
  <c r="D83" i="1"/>
  <c r="U82" i="1"/>
  <c r="S82" i="1"/>
  <c r="U81" i="1"/>
  <c r="S81" i="1"/>
  <c r="D81" i="1"/>
  <c r="U80" i="1"/>
  <c r="S80" i="1"/>
  <c r="U79" i="1"/>
  <c r="S79" i="1"/>
  <c r="D79" i="1"/>
  <c r="T78" i="1"/>
  <c r="R78" i="1"/>
  <c r="D78" i="1"/>
  <c r="U77" i="1"/>
  <c r="S77" i="1"/>
  <c r="D77" i="1"/>
  <c r="U76" i="1"/>
  <c r="S76" i="1"/>
  <c r="D76" i="1"/>
  <c r="U75" i="1"/>
  <c r="S75" i="1"/>
  <c r="D75" i="1"/>
  <c r="U74" i="1"/>
  <c r="S74" i="1"/>
  <c r="U73" i="1"/>
  <c r="S73" i="1"/>
  <c r="U72" i="1"/>
  <c r="S72" i="1"/>
  <c r="T71" i="1"/>
  <c r="R71" i="1"/>
  <c r="D71" i="1"/>
  <c r="U70" i="1"/>
  <c r="S70" i="1"/>
  <c r="D70" i="1"/>
  <c r="U69" i="1"/>
  <c r="S69" i="1"/>
  <c r="U68" i="1"/>
  <c r="S68" i="1"/>
  <c r="U67" i="1"/>
  <c r="S67" i="1"/>
  <c r="D67" i="1"/>
  <c r="U66" i="1"/>
  <c r="S66" i="1"/>
  <c r="U65" i="1"/>
  <c r="S65" i="1"/>
  <c r="D65" i="1"/>
  <c r="U64" i="1"/>
  <c r="S64" i="1"/>
  <c r="U63" i="1"/>
  <c r="S63" i="1"/>
  <c r="D63" i="1"/>
  <c r="U62" i="1"/>
  <c r="S62" i="1"/>
  <c r="D62" i="1"/>
  <c r="T61" i="1"/>
  <c r="R61" i="1"/>
  <c r="D61" i="1"/>
  <c r="U60" i="1"/>
  <c r="S60" i="1"/>
  <c r="D60" i="1"/>
  <c r="U59" i="1"/>
  <c r="S59" i="1"/>
  <c r="U58" i="1"/>
  <c r="S58" i="1"/>
  <c r="D58" i="1"/>
  <c r="U57" i="1"/>
  <c r="S57" i="1"/>
  <c r="U56" i="1"/>
  <c r="S56" i="1"/>
  <c r="U55" i="1"/>
  <c r="S55" i="1"/>
  <c r="U54" i="1"/>
  <c r="S54" i="1"/>
  <c r="D54" i="1"/>
  <c r="U53" i="1"/>
  <c r="S53" i="1"/>
  <c r="U52" i="1"/>
  <c r="S52" i="1"/>
  <c r="D52" i="1"/>
  <c r="T51" i="1"/>
  <c r="R51" i="1"/>
  <c r="D51" i="1"/>
  <c r="U50" i="1"/>
  <c r="S50" i="1"/>
  <c r="D50" i="1"/>
  <c r="U49" i="1"/>
  <c r="S49" i="1"/>
  <c r="D49" i="1"/>
  <c r="U48" i="1"/>
  <c r="S48" i="1"/>
  <c r="D48" i="1"/>
  <c r="T47" i="1"/>
  <c r="R47" i="1"/>
  <c r="D47" i="1"/>
  <c r="U46" i="1"/>
  <c r="S46" i="1"/>
  <c r="D46" i="1"/>
  <c r="U45" i="1"/>
  <c r="S45" i="1"/>
  <c r="D45" i="1"/>
  <c r="U44" i="1"/>
  <c r="S44" i="1"/>
  <c r="U43" i="1"/>
  <c r="S43" i="1"/>
  <c r="U42" i="1"/>
  <c r="S42" i="1"/>
  <c r="D42" i="1"/>
  <c r="T41" i="1"/>
  <c r="R41" i="1"/>
  <c r="D41" i="1"/>
  <c r="U40" i="1"/>
  <c r="S40" i="1"/>
  <c r="U39" i="1"/>
  <c r="S39" i="1"/>
  <c r="D39" i="1"/>
  <c r="U38" i="1"/>
  <c r="S38" i="1"/>
  <c r="U37" i="1"/>
  <c r="S37" i="1"/>
  <c r="U36" i="1"/>
  <c r="S36" i="1"/>
  <c r="D36" i="1"/>
  <c r="U35" i="1"/>
  <c r="S35" i="1"/>
  <c r="U34" i="1"/>
  <c r="S34" i="1"/>
  <c r="D34" i="1"/>
  <c r="U33" i="1"/>
  <c r="S33" i="1"/>
  <c r="D33" i="1"/>
  <c r="U32" i="1"/>
  <c r="S32" i="1"/>
  <c r="D32" i="1"/>
  <c r="U31" i="1"/>
  <c r="S31" i="1"/>
  <c r="D31" i="1"/>
  <c r="U30" i="1"/>
  <c r="S30" i="1"/>
  <c r="D30" i="1"/>
  <c r="T29" i="1"/>
  <c r="R29" i="1"/>
  <c r="D29" i="1"/>
  <c r="U28" i="1"/>
  <c r="S28" i="1"/>
  <c r="D28" i="1"/>
  <c r="U27" i="1"/>
  <c r="S27" i="1"/>
  <c r="D27" i="1"/>
  <c r="U26" i="1"/>
  <c r="S26" i="1"/>
  <c r="D26" i="1"/>
  <c r="U25" i="1"/>
  <c r="S25" i="1"/>
  <c r="D25" i="1"/>
  <c r="U24" i="1"/>
  <c r="S24" i="1"/>
  <c r="D24" i="1"/>
  <c r="U23" i="1"/>
  <c r="S23" i="1"/>
  <c r="D23" i="1"/>
  <c r="U22" i="1"/>
  <c r="S22" i="1"/>
  <c r="D22" i="1"/>
  <c r="U21" i="1"/>
  <c r="S21" i="1"/>
  <c r="U20" i="1"/>
  <c r="S20" i="1"/>
  <c r="U19" i="1"/>
  <c r="S19" i="1"/>
  <c r="D19" i="1"/>
  <c r="U18" i="1"/>
  <c r="S18" i="1"/>
  <c r="D18" i="1"/>
  <c r="U17" i="1"/>
  <c r="S17" i="1"/>
  <c r="D17" i="1"/>
  <c r="U16" i="1"/>
  <c r="S16" i="1"/>
  <c r="D16" i="1"/>
  <c r="U15" i="1"/>
  <c r="S15" i="1"/>
  <c r="D15" i="1"/>
  <c r="U14" i="1"/>
  <c r="S14" i="1"/>
  <c r="D14" i="1"/>
  <c r="U13" i="1"/>
  <c r="R13" i="1"/>
  <c r="S13" i="1" s="1"/>
  <c r="D13" i="1"/>
  <c r="U12" i="1"/>
  <c r="S12" i="1"/>
  <c r="D12" i="1"/>
  <c r="U11" i="1"/>
  <c r="S11" i="1"/>
  <c r="D11" i="1"/>
  <c r="U10" i="1"/>
  <c r="S10" i="1"/>
  <c r="D10" i="1"/>
  <c r="T9" i="1"/>
  <c r="R9" i="1"/>
  <c r="D9" i="1"/>
  <c r="S254" i="1" l="1"/>
  <c r="S271" i="1"/>
  <c r="U278" i="1"/>
  <c r="S261" i="1"/>
  <c r="U183" i="1"/>
  <c r="U271" i="1"/>
  <c r="S278" i="1"/>
  <c r="R291" i="1"/>
  <c r="R293" i="1" s="1"/>
  <c r="S71" i="1"/>
  <c r="U158" i="1"/>
  <c r="U232" i="1"/>
  <c r="S147" i="1"/>
  <c r="S78" i="1"/>
  <c r="S104" i="1"/>
  <c r="T291" i="1"/>
  <c r="T293" i="1" s="1"/>
  <c r="S47" i="1"/>
  <c r="S9" i="1"/>
  <c r="S183" i="1"/>
  <c r="U9" i="1"/>
  <c r="U29" i="1"/>
  <c r="S51" i="1"/>
  <c r="U61" i="1"/>
  <c r="U71" i="1"/>
  <c r="U41" i="1"/>
  <c r="U47" i="1"/>
  <c r="U51" i="1"/>
  <c r="S61" i="1"/>
  <c r="S93" i="1"/>
  <c r="U117" i="1"/>
  <c r="U142" i="1"/>
  <c r="S158" i="1"/>
  <c r="S161" i="1"/>
  <c r="S207" i="1"/>
  <c r="S232" i="1"/>
  <c r="U78" i="1"/>
  <c r="S41" i="1"/>
  <c r="S29" i="1"/>
  <c r="U104" i="1"/>
  <c r="U93" i="1"/>
  <c r="U113" i="1"/>
  <c r="U127" i="1"/>
  <c r="S127" i="1"/>
  <c r="S113" i="1"/>
  <c r="U135" i="1"/>
  <c r="S135" i="1"/>
  <c r="U147" i="1"/>
  <c r="S169" i="1"/>
  <c r="U161" i="1"/>
  <c r="U169" i="1"/>
  <c r="S142" i="1"/>
  <c r="U207" i="1"/>
  <c r="U254" i="1"/>
  <c r="U251" i="1"/>
  <c r="U261" i="1"/>
  <c r="S291" i="1" l="1"/>
  <c r="S293" i="1" s="1"/>
  <c r="U291" i="1"/>
  <c r="U293" i="1" s="1"/>
</calcChain>
</file>

<file path=xl/sharedStrings.xml><?xml version="1.0" encoding="utf-8"?>
<sst xmlns="http://schemas.openxmlformats.org/spreadsheetml/2006/main" count="314" uniqueCount="312">
  <si>
    <t xml:space="preserve">Объемы  медицинской помощи по Территориальной программе обязательного медицинского страхования на 2015 год в условиях круглосуточного стационара в разрезе клинико-статистических групп заболеваний </t>
  </si>
  <si>
    <t>Код КСГ 2015</t>
  </si>
  <si>
    <t>КПГ / КСГ</t>
  </si>
  <si>
    <t xml:space="preserve">базовая ставка </t>
  </si>
  <si>
    <t>базовая ставка на оказание медицинской помощи</t>
  </si>
  <si>
    <t>КЗ (коэффициент относительной затратоемкости)</t>
  </si>
  <si>
    <t>КУ (управленческий коэффициент) (с 01.01.2015-30.04.2015)</t>
  </si>
  <si>
    <t>Доля расходов (мягкий инвентарь, прочие)</t>
  </si>
  <si>
    <t>структура тарифа</t>
  </si>
  <si>
    <t>районный коэффициент</t>
  </si>
  <si>
    <t>КГБУЗ "Городская больница N 7" МЗ Хабаровского края</t>
  </si>
  <si>
    <t>НУЗ "Отделенческая больница на станции Комсомольск ОАО "Российские железные дороги"</t>
  </si>
  <si>
    <t>заработная плата</t>
  </si>
  <si>
    <t>медикаменты и расходные материалы</t>
  </si>
  <si>
    <t>питание</t>
  </si>
  <si>
    <t>прочее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</si>
  <si>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</si>
  <si>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</si>
  <si>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</si>
  <si>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</si>
  <si>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</si>
  <si>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</si>
  <si>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КУСмо (c 01.01-31.03) и с (01.04)</t>
  </si>
  <si>
    <t>Кусмо с 01.08-31.12</t>
  </si>
  <si>
    <t>Кусмо с 01.10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</si>
  <si>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</si>
  <si>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</si>
  <si>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</si>
  <si>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</si>
  <si>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 xml:space="preserve">Родоразрешение 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</si>
  <si>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</si>
  <si>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</si>
  <si>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</si>
  <si>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</si>
  <si>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</si>
  <si>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</si>
  <si>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</si>
  <si>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</si>
  <si>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</si>
  <si>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</si>
  <si>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</si>
  <si>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</si>
  <si>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</si>
  <si>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</si>
  <si>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</si>
  <si>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</si>
  <si>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</si>
  <si>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</si>
  <si>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</si>
  <si>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</si>
  <si>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</si>
  <si>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</si>
  <si>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</si>
  <si>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</si>
  <si>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</si>
  <si>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</si>
  <si>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</si>
  <si>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</si>
  <si>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</si>
  <si>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</si>
  <si>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</si>
  <si>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</si>
  <si>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</si>
  <si>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</si>
  <si>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</si>
  <si>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</si>
  <si>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</si>
  <si>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</si>
  <si>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</si>
  <si>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</si>
  <si>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</si>
  <si>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</si>
  <si>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</si>
  <si>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</si>
  <si>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</si>
  <si>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</si>
  <si>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</si>
  <si>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</si>
  <si>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</si>
  <si>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</si>
  <si>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</si>
  <si>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</si>
  <si>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</si>
  <si>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</si>
  <si>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</si>
  <si>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</si>
  <si>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</si>
  <si>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</si>
  <si>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</si>
  <si>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</si>
  <si>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</si>
  <si>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</si>
  <si>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</si>
  <si>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</si>
  <si>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</si>
  <si>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</si>
  <si>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</si>
  <si>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</si>
  <si>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</si>
  <si>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</si>
  <si>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</si>
  <si>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</si>
  <si>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</si>
  <si>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</si>
  <si>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</si>
  <si>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</si>
  <si>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</si>
  <si>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</si>
  <si>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</si>
  <si>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</si>
  <si>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</si>
  <si>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</si>
  <si>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</si>
  <si>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</si>
  <si>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</si>
  <si>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</si>
  <si>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</si>
  <si>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</si>
  <si>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</si>
  <si>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</si>
  <si>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</si>
  <si>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</si>
  <si>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</si>
  <si>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</si>
  <si>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</si>
  <si>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</si>
  <si>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</si>
  <si>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</si>
  <si>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</si>
  <si>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</si>
  <si>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</si>
  <si>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</si>
  <si>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</si>
  <si>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</si>
  <si>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</si>
  <si>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</si>
  <si>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</si>
  <si>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</si>
  <si>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</si>
  <si>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</si>
  <si>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</si>
  <si>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</si>
  <si>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</si>
  <si>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</si>
  <si>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</si>
  <si>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</si>
  <si>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</si>
  <si>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</si>
  <si>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</si>
  <si>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</si>
  <si>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</si>
  <si>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</si>
  <si>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</si>
  <si>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</si>
  <si>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</si>
  <si>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</si>
  <si>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</si>
  <si>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</si>
  <si>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</si>
  <si>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</si>
  <si>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</si>
  <si>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</si>
  <si>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</si>
  <si>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</si>
  <si>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</si>
  <si>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</si>
  <si>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</si>
  <si>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</si>
  <si>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Операции на сердце и коронарных сосудах (уровень затрат 1)</t>
  </si>
  <si>
    <t>Операции на сердце и коронарных сосудах (уровень затрат 2)</t>
  </si>
  <si>
    <t>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</si>
  <si>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</si>
  <si>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</si>
  <si>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</si>
  <si>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</si>
  <si>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</si>
  <si>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</si>
  <si>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</si>
  <si>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</si>
  <si>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</si>
  <si>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</si>
  <si>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</si>
  <si>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</si>
  <si>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</si>
  <si>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</si>
  <si>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</si>
  <si>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</si>
  <si>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</si>
  <si>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</si>
  <si>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</si>
  <si>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</si>
  <si>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</si>
  <si>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</si>
  <si>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</si>
  <si>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</si>
  <si>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</si>
  <si>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</si>
  <si>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</si>
  <si>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</si>
  <si>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</si>
  <si>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</si>
  <si>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</si>
  <si>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</si>
  <si>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</si>
  <si>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</si>
  <si>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</si>
  <si>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</si>
  <si>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</si>
  <si>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</si>
  <si>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</si>
  <si>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</si>
  <si>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</si>
  <si>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</si>
  <si>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</si>
  <si>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</si>
  <si>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</si>
  <si>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</si>
  <si>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</si>
  <si>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</si>
  <si>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</si>
  <si>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</si>
  <si>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</si>
  <si>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</si>
  <si>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</si>
  <si>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</si>
  <si>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</si>
  <si>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</si>
  <si>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</si>
  <si>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</si>
  <si>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</si>
  <si>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</si>
  <si>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</si>
  <si>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</si>
  <si>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</si>
  <si>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</si>
  <si>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</si>
  <si>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</si>
  <si>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</si>
  <si>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</si>
  <si>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</si>
  <si>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</si>
  <si>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</si>
  <si>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</si>
  <si>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</si>
  <si>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</si>
  <si>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</si>
  <si>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</si>
  <si>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</si>
  <si>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</si>
  <si>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</si>
  <si>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</si>
  <si>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</si>
  <si>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</si>
  <si>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</si>
  <si>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</si>
  <si>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</si>
  <si>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</si>
  <si>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</si>
  <si>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</si>
  <si>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</si>
  <si>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</si>
  <si>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</si>
  <si>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</si>
  <si>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</si>
  <si>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</si>
  <si>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(камбустиология)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</si>
  <si>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</si>
  <si>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</si>
  <si>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</si>
  <si>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</si>
  <si>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</si>
  <si>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</si>
  <si>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</si>
  <si>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</si>
  <si>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</si>
  <si>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</si>
  <si>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</si>
  <si>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</si>
  <si>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</si>
  <si>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</si>
  <si>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</si>
  <si>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</si>
  <si>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</si>
  <si>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</si>
  <si>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</si>
  <si>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</si>
  <si>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</si>
  <si>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</si>
  <si>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</si>
  <si>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</si>
  <si>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</si>
  <si>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</si>
  <si>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</si>
  <si>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</si>
  <si>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</si>
  <si>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</si>
  <si>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</si>
  <si>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</si>
  <si>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</si>
  <si>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</si>
  <si>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</si>
  <si>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</si>
  <si>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Химиотерапия при других ЗНО лимфоидной и кроветворной тканей, дети</t>
  </si>
  <si>
    <t>Другие операции при злокачественном новообразовании брюшной полости</t>
  </si>
  <si>
    <t>Злокачественое новообразование не классифицированное без специального противоопухолевого лечения</t>
  </si>
  <si>
    <t>отклонение</t>
  </si>
  <si>
    <t>Итого:</t>
  </si>
  <si>
    <t>Приложение №2 к Решению Комиссии по разработке ТП ОМС от 23.10.2015 №10</t>
  </si>
  <si>
    <t>Аппендэктомия</t>
  </si>
  <si>
    <t>Аппендэктомия, дети</t>
  </si>
  <si>
    <r>
      <t xml:space="preserve">КУ (управленческий коэффициент) </t>
    </r>
    <r>
      <rPr>
        <b/>
        <sz val="10"/>
        <rFont val="Times New Roman"/>
        <family val="1"/>
        <charset val="204"/>
      </rPr>
      <t>с 01.05.2015</t>
    </r>
  </si>
  <si>
    <r>
      <t xml:space="preserve">КУ (управленческий коэффициент) </t>
    </r>
    <r>
      <rPr>
        <b/>
        <sz val="10"/>
        <rFont val="Times New Roman"/>
        <family val="1"/>
        <charset val="204"/>
      </rPr>
      <t>с 01.06.2015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</si>
</sst>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2"/>
      <charset val="204"/>
    </font>
    <font>
      <i/>
      <sz val="11"/>
      <name val="Times New Roman"/>
      <family val="2"/>
      <charset val="204"/>
    </font>
    <font>
      <sz val="12"/>
      <name val="Times New Roman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2" fillId="0" borderId="0"/>
    <xf numFmtId="0" fontId="5" fillId="0" borderId="0"/>
    <xf numFmtId="0" fontId="17" fillId="0" borderId="0"/>
    <xf numFmtId="0" fontId="22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4" fillId="0" borderId="0">
      <protection locked="0"/>
    </xf>
    <xf numFmtId="0" fontId="1" fillId="0" borderId="0"/>
    <xf numFmtId="0" fontId="1" fillId="0" borderId="0"/>
    <xf numFmtId="0" fontId="25" fillId="0" borderId="0"/>
    <xf numFmtId="0" fontId="24" fillId="0" borderId="0"/>
    <xf numFmtId="0" fontId="3" fillId="0" borderId="0" applyFill="0" applyBorder="0" applyProtection="0">
      <alignment wrapText="1"/>
      <protection locked="0"/>
    </xf>
    <xf numFmtId="9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/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4" fillId="0" borderId="0" xfId="0" applyFont="1" applyFill="1"/>
    <xf numFmtId="9" fontId="15" fillId="0" borderId="2" xfId="1" applyNumberFormat="1" applyFont="1" applyFill="1" applyBorder="1" applyAlignment="1">
      <alignment horizontal="center" vertical="center" wrapText="1"/>
    </xf>
    <xf numFmtId="9" fontId="16" fillId="0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13" fillId="0" borderId="4" xfId="1" applyNumberFormat="1" applyFont="1" applyFill="1" applyBorder="1" applyAlignment="1">
      <alignment horizontal="center" vertical="center" wrapText="1"/>
    </xf>
    <xf numFmtId="165" fontId="12" fillId="0" borderId="4" xfId="1" applyNumberFormat="1" applyFont="1" applyFill="1" applyBorder="1" applyAlignment="1">
      <alignment horizontal="center" vertical="center" wrapText="1"/>
    </xf>
    <xf numFmtId="165" fontId="12" fillId="0" borderId="2" xfId="1" applyNumberFormat="1" applyFont="1" applyFill="1" applyBorder="1" applyAlignment="1">
      <alignment horizontal="center" vertical="center" wrapText="1"/>
    </xf>
    <xf numFmtId="165" fontId="13" fillId="6" borderId="2" xfId="1" applyNumberFormat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/>
    </xf>
    <xf numFmtId="0" fontId="10" fillId="4" borderId="2" xfId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4" fontId="10" fillId="4" borderId="2" xfId="1" applyNumberFormat="1" applyFont="1" applyFill="1" applyBorder="1" applyAlignment="1">
      <alignment horizontal="center" vertical="center" wrapText="1"/>
    </xf>
    <xf numFmtId="164" fontId="10" fillId="4" borderId="2" xfId="1" applyNumberFormat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41" fontId="10" fillId="4" borderId="2" xfId="1" applyNumberFormat="1" applyFont="1" applyFill="1" applyBorder="1" applyAlignment="1">
      <alignment horizontal="center" vertical="center" wrapText="1"/>
    </xf>
    <xf numFmtId="41" fontId="10" fillId="0" borderId="2" xfId="1" applyNumberFormat="1" applyFont="1" applyFill="1" applyBorder="1" applyAlignment="1">
      <alignment horizontal="center" vertical="center" wrapText="1"/>
    </xf>
    <xf numFmtId="0" fontId="8" fillId="8" borderId="0" xfId="0" applyFont="1" applyFill="1"/>
    <xf numFmtId="0" fontId="3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41" fontId="11" fillId="0" borderId="2" xfId="1" applyNumberFormat="1" applyFont="1" applyFill="1" applyBorder="1" applyAlignment="1">
      <alignment horizontal="center" vertical="center" wrapText="1"/>
    </xf>
    <xf numFmtId="41" fontId="11" fillId="7" borderId="2" xfId="1" applyNumberFormat="1" applyFont="1" applyFill="1" applyBorder="1" applyAlignment="1">
      <alignment horizontal="center" vertical="center" wrapText="1"/>
    </xf>
    <xf numFmtId="41" fontId="11" fillId="9" borderId="2" xfId="1" applyNumberFormat="1" applyFont="1" applyFill="1" applyBorder="1" applyAlignment="1">
      <alignment horizontal="center" vertical="center" wrapText="1"/>
    </xf>
    <xf numFmtId="41" fontId="11" fillId="6" borderId="2" xfId="1" applyNumberFormat="1" applyFont="1" applyFill="1" applyBorder="1" applyAlignment="1">
      <alignment horizontal="center" vertical="center" wrapText="1"/>
    </xf>
    <xf numFmtId="41" fontId="11" fillId="5" borderId="2" xfId="1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wrapText="1"/>
    </xf>
    <xf numFmtId="0" fontId="8" fillId="9" borderId="0" xfId="0" applyFont="1" applyFill="1"/>
    <xf numFmtId="0" fontId="8" fillId="10" borderId="0" xfId="0" applyFont="1" applyFill="1"/>
    <xf numFmtId="0" fontId="3" fillId="3" borderId="2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vertical="center" wrapText="1"/>
    </xf>
    <xf numFmtId="4" fontId="11" fillId="3" borderId="2" xfId="1" applyNumberFormat="1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9" fontId="11" fillId="3" borderId="2" xfId="0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/>
    <xf numFmtId="0" fontId="18" fillId="0" borderId="0" xfId="0" applyFont="1" applyFill="1"/>
    <xf numFmtId="4" fontId="10" fillId="0" borderId="2" xfId="1" applyNumberFormat="1" applyFont="1" applyFill="1" applyBorder="1" applyAlignment="1">
      <alignment horizontal="center" vertical="center" wrapText="1"/>
    </xf>
    <xf numFmtId="2" fontId="10" fillId="4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20" fillId="0" borderId="0" xfId="0" applyFont="1" applyFill="1"/>
    <xf numFmtId="0" fontId="20" fillId="8" borderId="0" xfId="0" applyFont="1" applyFill="1"/>
    <xf numFmtId="4" fontId="21" fillId="0" borderId="2" xfId="3" applyNumberFormat="1" applyFont="1" applyFill="1" applyBorder="1" applyAlignment="1">
      <alignment horizont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41" fontId="10" fillId="7" borderId="2" xfId="1" applyNumberFormat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left" vertical="center" wrapText="1"/>
    </xf>
    <xf numFmtId="0" fontId="3" fillId="11" borderId="2" xfId="1" applyFont="1" applyFill="1" applyBorder="1" applyAlignment="1">
      <alignment horizontal="center" vertical="center"/>
    </xf>
    <xf numFmtId="0" fontId="11" fillId="11" borderId="2" xfId="1" applyFont="1" applyFill="1" applyBorder="1" applyAlignment="1">
      <alignment vertical="center" wrapText="1"/>
    </xf>
    <xf numFmtId="4" fontId="11" fillId="11" borderId="2" xfId="1" applyNumberFormat="1" applyFont="1" applyFill="1" applyBorder="1" applyAlignment="1">
      <alignment horizontal="center" vertical="center" wrapText="1"/>
    </xf>
    <xf numFmtId="4" fontId="11" fillId="11" borderId="2" xfId="0" applyNumberFormat="1" applyFont="1" applyFill="1" applyBorder="1" applyAlignment="1">
      <alignment horizontal="center" vertical="center" wrapText="1"/>
    </xf>
    <xf numFmtId="2" fontId="11" fillId="11" borderId="2" xfId="0" applyNumberFormat="1" applyFont="1" applyFill="1" applyBorder="1" applyAlignment="1">
      <alignment horizontal="center" vertical="center" wrapText="1"/>
    </xf>
    <xf numFmtId="9" fontId="11" fillId="11" borderId="2" xfId="0" applyNumberFormat="1" applyFont="1" applyFill="1" applyBorder="1" applyAlignment="1">
      <alignment horizontal="center" vertical="center" wrapText="1"/>
    </xf>
    <xf numFmtId="41" fontId="11" fillId="11" borderId="2" xfId="1" applyNumberFormat="1" applyFont="1" applyFill="1" applyBorder="1" applyAlignment="1">
      <alignment horizontal="center" vertical="center" wrapText="1"/>
    </xf>
    <xf numFmtId="0" fontId="4" fillId="11" borderId="0" xfId="0" applyFont="1" applyFill="1"/>
    <xf numFmtId="0" fontId="8" fillId="11" borderId="0" xfId="0" applyFont="1" applyFill="1"/>
    <xf numFmtId="4" fontId="10" fillId="4" borderId="2" xfId="0" applyNumberFormat="1" applyFont="1" applyFill="1" applyBorder="1" applyAlignment="1">
      <alignment horizontal="center" vertical="center" wrapText="1"/>
    </xf>
    <xf numFmtId="0" fontId="3" fillId="9" borderId="2" xfId="1" applyFont="1" applyFill="1" applyBorder="1" applyAlignment="1">
      <alignment horizontal="center" vertical="center"/>
    </xf>
    <xf numFmtId="0" fontId="11" fillId="9" borderId="2" xfId="1" applyFont="1" applyFill="1" applyBorder="1" applyAlignment="1">
      <alignment vertical="center" wrapText="1"/>
    </xf>
    <xf numFmtId="4" fontId="11" fillId="9" borderId="2" xfId="1" applyNumberFormat="1" applyFont="1" applyFill="1" applyBorder="1" applyAlignment="1">
      <alignment horizontal="center" vertical="center" wrapText="1"/>
    </xf>
    <xf numFmtId="4" fontId="11" fillId="9" borderId="2" xfId="0" applyNumberFormat="1" applyFont="1" applyFill="1" applyBorder="1" applyAlignment="1">
      <alignment horizontal="center" vertical="center" wrapText="1"/>
    </xf>
    <xf numFmtId="2" fontId="11" fillId="9" borderId="2" xfId="0" applyNumberFormat="1" applyFont="1" applyFill="1" applyBorder="1" applyAlignment="1">
      <alignment horizontal="center" vertical="center" wrapText="1"/>
    </xf>
    <xf numFmtId="9" fontId="11" fillId="9" borderId="2" xfId="0" applyNumberFormat="1" applyFont="1" applyFill="1" applyBorder="1" applyAlignment="1">
      <alignment horizontal="center" vertical="center" wrapText="1"/>
    </xf>
    <xf numFmtId="0" fontId="4" fillId="9" borderId="0" xfId="0" applyFont="1" applyFill="1"/>
    <xf numFmtId="0" fontId="3" fillId="0" borderId="3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vertical="center" wrapText="1"/>
    </xf>
    <xf numFmtId="4" fontId="11" fillId="0" borderId="3" xfId="1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9" fontId="11" fillId="0" borderId="3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/>
    </xf>
    <xf numFmtId="0" fontId="10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9" fontId="10" fillId="0" borderId="3" xfId="0" applyNumberFormat="1" applyFont="1" applyFill="1" applyBorder="1" applyAlignment="1">
      <alignment horizontal="center" vertical="center" wrapText="1"/>
    </xf>
    <xf numFmtId="41" fontId="11" fillId="0" borderId="3" xfId="1" applyNumberFormat="1" applyFont="1" applyFill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3" fillId="5" borderId="3" xfId="1" applyFont="1" applyFill="1" applyBorder="1" applyAlignment="1">
      <alignment horizontal="center" vertical="center"/>
    </xf>
    <xf numFmtId="0" fontId="11" fillId="5" borderId="3" xfId="1" applyFont="1" applyFill="1" applyBorder="1" applyAlignment="1">
      <alignment vertical="center" wrapText="1"/>
    </xf>
    <xf numFmtId="0" fontId="4" fillId="6" borderId="0" xfId="0" applyFont="1" applyFill="1"/>
    <xf numFmtId="0" fontId="8" fillId="6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9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19" fillId="0" borderId="0" xfId="0" applyFont="1" applyFill="1" applyBorder="1" applyAlignment="1">
      <alignment wrapText="1"/>
    </xf>
    <xf numFmtId="0" fontId="3" fillId="6" borderId="2" xfId="1" applyFont="1" applyFill="1" applyBorder="1" applyAlignment="1">
      <alignment horizontal="center" vertical="center"/>
    </xf>
    <xf numFmtId="0" fontId="10" fillId="6" borderId="2" xfId="1" applyFont="1" applyFill="1" applyBorder="1" applyAlignment="1">
      <alignment vertical="center" wrapText="1"/>
    </xf>
    <xf numFmtId="4" fontId="11" fillId="6" borderId="2" xfId="1" applyNumberFormat="1" applyFont="1" applyFill="1" applyBorder="1" applyAlignment="1">
      <alignment horizontal="center" vertical="center" wrapText="1"/>
    </xf>
    <xf numFmtId="4" fontId="11" fillId="6" borderId="2" xfId="0" applyNumberFormat="1" applyFont="1" applyFill="1" applyBorder="1" applyAlignment="1">
      <alignment horizontal="center" vertical="center" wrapText="1"/>
    </xf>
    <xf numFmtId="2" fontId="11" fillId="6" borderId="2" xfId="0" applyNumberFormat="1" applyFont="1" applyFill="1" applyBorder="1" applyAlignment="1">
      <alignment horizontal="center" vertical="center" wrapText="1"/>
    </xf>
    <xf numFmtId="9" fontId="11" fillId="6" borderId="2" xfId="0" applyNumberFormat="1" applyFont="1" applyFill="1" applyBorder="1" applyAlignment="1">
      <alignment horizontal="center" vertical="center" wrapText="1"/>
    </xf>
    <xf numFmtId="41" fontId="10" fillId="6" borderId="2" xfId="1" applyNumberFormat="1" applyFont="1" applyFill="1" applyBorder="1" applyAlignment="1">
      <alignment horizontal="center" vertical="center" wrapText="1"/>
    </xf>
    <xf numFmtId="1" fontId="26" fillId="7" borderId="4" xfId="1" applyNumberFormat="1" applyFont="1" applyFill="1" applyBorder="1" applyAlignment="1">
      <alignment horizontal="center" vertical="center" wrapText="1"/>
    </xf>
    <xf numFmtId="1" fontId="26" fillId="0" borderId="2" xfId="1" applyNumberFormat="1" applyFont="1" applyFill="1" applyBorder="1" applyAlignment="1">
      <alignment horizontal="center" vertical="center" wrapText="1"/>
    </xf>
    <xf numFmtId="164" fontId="27" fillId="0" borderId="2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/>
    </xf>
    <xf numFmtId="0" fontId="6" fillId="0" borderId="0" xfId="2" applyFont="1" applyFill="1" applyBorder="1" applyAlignment="1">
      <alignment horizontal="left" wrapText="1"/>
    </xf>
    <xf numFmtId="1" fontId="26" fillId="6" borderId="2" xfId="1" applyNumberFormat="1" applyFont="1" applyFill="1" applyBorder="1" applyAlignment="1">
      <alignment horizontal="center" vertical="center" wrapText="1"/>
    </xf>
    <xf numFmtId="164" fontId="15" fillId="0" borderId="2" xfId="1" applyNumberFormat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164" fontId="16" fillId="0" borderId="2" xfId="1" applyNumberFormat="1" applyFont="1" applyFill="1" applyBorder="1" applyAlignment="1">
      <alignment horizontal="center" vertical="center" wrapText="1"/>
    </xf>
    <xf numFmtId="9" fontId="15" fillId="0" borderId="2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41" fontId="4" fillId="6" borderId="0" xfId="0" applyNumberFormat="1" applyFont="1" applyFill="1"/>
  </cellXfs>
  <cellStyles count="54">
    <cellStyle name="Excel Built-in Normal" xfId="4"/>
    <cellStyle name="Normal_КСГ" xfId="3"/>
    <cellStyle name="Обычный" xfId="0" builtinId="0"/>
    <cellStyle name="Обычный 2" xfId="1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4" xfId="11"/>
    <cellStyle name="Обычный 3 5" xfId="12"/>
    <cellStyle name="Обычный 4" xfId="13"/>
    <cellStyle name="Обычный 5" xfId="14"/>
    <cellStyle name="Обычный 6" xfId="15"/>
    <cellStyle name="Обычный 7" xfId="16"/>
    <cellStyle name="Обычный Лена" xfId="17"/>
    <cellStyle name="Обычный_Таблицы Мун.заказ Стационар" xfId="2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0" xfId="30"/>
    <cellStyle name="Финансовый 21" xfId="31"/>
    <cellStyle name="Финансовый 22" xfId="32"/>
    <cellStyle name="Финансовый 23" xfId="33"/>
    <cellStyle name="Финансовый 24" xfId="34"/>
    <cellStyle name="Финансовый 25" xfId="35"/>
    <cellStyle name="Финансовый 26" xfId="36"/>
    <cellStyle name="Финансовый 27" xfId="37"/>
    <cellStyle name="Финансовый 28" xfId="38"/>
    <cellStyle name="Финансовый 29" xfId="39"/>
    <cellStyle name="Финансовый 3" xfId="40"/>
    <cellStyle name="Финансовый 3 2" xfId="41"/>
    <cellStyle name="Финансовый 3 3" xfId="42"/>
    <cellStyle name="Финансовый 30" xfId="43"/>
    <cellStyle name="Финансовый 31" xfId="44"/>
    <cellStyle name="Финансовый 32" xfId="45"/>
    <cellStyle name="Финансовый 33" xfId="46"/>
    <cellStyle name="Финансовый 34" xfId="47"/>
    <cellStyle name="Финансовый 4" xfId="48"/>
    <cellStyle name="Финансовый 5" xfId="49"/>
    <cellStyle name="Финансовый 6" xfId="50"/>
    <cellStyle name="Финансовый 7" xfId="51"/>
    <cellStyle name="Финансовый 8" xfId="52"/>
    <cellStyle name="Финансовый 9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EM306"/>
  <sheetViews>
    <sheetView tabSelected="1" view="pageBreakPreview" zoomScale="90" zoomScaleNormal="80" zoomScaleSheetLayoutView="90" workbookViewId="0">
      <pane xSplit="17" ySplit="8" topLeftCell="R286" activePane="bottomRight" state="frozen"/>
      <selection activeCell="A2" sqref="A2"/>
      <selection pane="topRight" activeCell="R2" sqref="R2"/>
      <selection pane="bottomLeft" activeCell="A9" sqref="A9"/>
      <selection pane="bottomRight" activeCell="U291" sqref="U291"/>
    </sheetView>
  </sheetViews>
  <sheetFormatPr defaultColWidth="9.140625" defaultRowHeight="15.75" x14ac:dyDescent="0.25"/>
  <cols>
    <col min="1" max="1" width="8" style="98" customWidth="1"/>
    <col min="2" max="2" width="56.7109375" style="99" customWidth="1"/>
    <col min="3" max="3" width="9.28515625" style="99" customWidth="1"/>
    <col min="4" max="4" width="11.42578125" style="99" hidden="1" customWidth="1"/>
    <col min="5" max="5" width="8.42578125" style="100" customWidth="1"/>
    <col min="6" max="6" width="9.28515625" style="100" customWidth="1"/>
    <col min="7" max="7" width="11.5703125" style="100" hidden="1" customWidth="1"/>
    <col min="8" max="8" width="9.5703125" style="101" hidden="1" customWidth="1"/>
    <col min="9" max="9" width="10.85546875" style="101" hidden="1" customWidth="1"/>
    <col min="10" max="11" width="9.5703125" style="101" hidden="1" customWidth="1"/>
    <col min="12" max="12" width="9.42578125" style="101" customWidth="1"/>
    <col min="13" max="13" width="10.42578125" style="101" hidden="1" customWidth="1"/>
    <col min="14" max="17" width="7.28515625" style="100" customWidth="1"/>
    <col min="18" max="18" width="11.42578125" style="102" customWidth="1"/>
    <col min="19" max="19" width="17.7109375" style="102" customWidth="1"/>
    <col min="20" max="20" width="12.7109375" style="102" customWidth="1"/>
    <col min="21" max="21" width="15.85546875" style="102" customWidth="1"/>
    <col min="22" max="22" width="15.42578125" style="5" customWidth="1"/>
    <col min="23" max="23" width="17.5703125" style="5" customWidth="1"/>
    <col min="24" max="25" width="9.140625" style="5" customWidth="1"/>
    <col min="26" max="30" width="9.140625" style="4" customWidth="1"/>
    <col min="31" max="16384" width="9.140625" style="4"/>
  </cols>
  <sheetData>
    <row r="1" spans="1:143" ht="49.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Q1" s="2"/>
      <c r="R1" s="3"/>
      <c r="S1" s="3"/>
      <c r="T1" s="115" t="s">
        <v>307</v>
      </c>
      <c r="U1" s="115"/>
    </row>
    <row r="2" spans="1:143" ht="33" customHeight="1" x14ac:dyDescent="0.25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3"/>
      <c r="S2" s="3"/>
      <c r="T2" s="3"/>
      <c r="U2" s="3"/>
    </row>
    <row r="3" spans="1:143" ht="29.25" hidden="1" customHeigh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  <c r="S3" s="8"/>
      <c r="T3" s="8"/>
      <c r="U3" s="8"/>
    </row>
    <row r="4" spans="1:143" s="9" customFormat="1" ht="151.5" customHeight="1" x14ac:dyDescent="0.25">
      <c r="A4" s="119" t="s">
        <v>1</v>
      </c>
      <c r="B4" s="121" t="s">
        <v>2</v>
      </c>
      <c r="C4" s="119" t="s">
        <v>3</v>
      </c>
      <c r="D4" s="119" t="s">
        <v>4</v>
      </c>
      <c r="E4" s="117" t="s">
        <v>5</v>
      </c>
      <c r="F4" s="117" t="s">
        <v>6</v>
      </c>
      <c r="G4" s="122" t="s">
        <v>7</v>
      </c>
      <c r="H4" s="123" t="s">
        <v>8</v>
      </c>
      <c r="I4" s="123"/>
      <c r="J4" s="123"/>
      <c r="K4" s="123"/>
      <c r="L4" s="117" t="s">
        <v>310</v>
      </c>
      <c r="M4" s="117" t="s">
        <v>311</v>
      </c>
      <c r="N4" s="117" t="s">
        <v>9</v>
      </c>
      <c r="O4" s="117"/>
      <c r="P4" s="117"/>
      <c r="Q4" s="117"/>
      <c r="R4" s="116" t="s">
        <v>10</v>
      </c>
      <c r="S4" s="116"/>
      <c r="T4" s="116" t="s">
        <v>11</v>
      </c>
      <c r="U4" s="116"/>
    </row>
    <row r="5" spans="1:143" s="9" customFormat="1" ht="45" customHeight="1" x14ac:dyDescent="0.25">
      <c r="A5" s="120"/>
      <c r="B5" s="121"/>
      <c r="C5" s="119"/>
      <c r="D5" s="119"/>
      <c r="E5" s="117"/>
      <c r="F5" s="117"/>
      <c r="G5" s="122"/>
      <c r="H5" s="10" t="s">
        <v>12</v>
      </c>
      <c r="I5" s="10" t="s">
        <v>13</v>
      </c>
      <c r="J5" s="10" t="s">
        <v>14</v>
      </c>
      <c r="K5" s="11" t="s">
        <v>15</v>
      </c>
      <c r="L5" s="117"/>
      <c r="M5" s="117"/>
      <c r="N5" s="113" t="s">
        <v>16</v>
      </c>
      <c r="O5" s="113" t="s">
        <v>17</v>
      </c>
      <c r="P5" s="113" t="s">
        <v>18</v>
      </c>
      <c r="Q5" s="113" t="s">
        <v>19</v>
      </c>
      <c r="R5" s="111" t="s">
        <v>20</v>
      </c>
      <c r="S5" s="111" t="s">
        <v>21</v>
      </c>
      <c r="T5" s="112" t="s">
        <v>20</v>
      </c>
      <c r="U5" s="112" t="s">
        <v>21</v>
      </c>
    </row>
    <row r="6" spans="1:143" s="9" customFormat="1" ht="20.25" customHeight="1" x14ac:dyDescent="0.25">
      <c r="A6" s="13"/>
      <c r="B6" s="14" t="s">
        <v>22</v>
      </c>
      <c r="C6" s="15"/>
      <c r="D6" s="15"/>
      <c r="E6" s="12"/>
      <c r="F6" s="12"/>
      <c r="G6" s="12"/>
      <c r="H6" s="10"/>
      <c r="I6" s="10"/>
      <c r="J6" s="10"/>
      <c r="K6" s="10"/>
      <c r="L6" s="10"/>
      <c r="M6" s="10"/>
      <c r="N6" s="12"/>
      <c r="O6" s="12"/>
      <c r="P6" s="12"/>
      <c r="Q6" s="12"/>
      <c r="R6" s="18">
        <v>1.08</v>
      </c>
      <c r="S6" s="17">
        <v>1.07</v>
      </c>
      <c r="T6" s="19">
        <v>0.98</v>
      </c>
      <c r="U6" s="16">
        <v>0.91</v>
      </c>
    </row>
    <row r="7" spans="1:143" s="9" customFormat="1" ht="20.25" customHeight="1" x14ac:dyDescent="0.25">
      <c r="A7" s="13"/>
      <c r="B7" s="14" t="s">
        <v>23</v>
      </c>
      <c r="C7" s="15"/>
      <c r="D7" s="15"/>
      <c r="E7" s="12"/>
      <c r="F7" s="12"/>
      <c r="G7" s="12"/>
      <c r="H7" s="10"/>
      <c r="I7" s="10"/>
      <c r="J7" s="10"/>
      <c r="K7" s="10"/>
      <c r="L7" s="10"/>
      <c r="M7" s="10"/>
      <c r="N7" s="12"/>
      <c r="O7" s="12"/>
      <c r="P7" s="12"/>
      <c r="Q7" s="12"/>
      <c r="R7" s="18"/>
      <c r="S7" s="17"/>
      <c r="T7" s="19"/>
      <c r="U7" s="16"/>
    </row>
    <row r="8" spans="1:143" s="9" customFormat="1" ht="20.25" customHeight="1" x14ac:dyDescent="0.25">
      <c r="A8" s="13"/>
      <c r="B8" s="14" t="s">
        <v>24</v>
      </c>
      <c r="C8" s="15"/>
      <c r="D8" s="15"/>
      <c r="E8" s="12"/>
      <c r="F8" s="12"/>
      <c r="G8" s="12"/>
      <c r="H8" s="10"/>
      <c r="I8" s="10"/>
      <c r="J8" s="10"/>
      <c r="K8" s="10"/>
      <c r="L8" s="10"/>
      <c r="M8" s="10"/>
      <c r="N8" s="12"/>
      <c r="O8" s="12"/>
      <c r="P8" s="12"/>
      <c r="Q8" s="12"/>
      <c r="R8" s="18"/>
      <c r="S8" s="17"/>
      <c r="T8" s="19"/>
      <c r="U8" s="20">
        <v>1.07</v>
      </c>
    </row>
    <row r="9" spans="1:143" s="31" customFormat="1" ht="18" customHeight="1" x14ac:dyDescent="0.25">
      <c r="A9" s="21">
        <v>2</v>
      </c>
      <c r="B9" s="22" t="s">
        <v>25</v>
      </c>
      <c r="C9" s="23">
        <v>19007.45</v>
      </c>
      <c r="D9" s="24">
        <f>C9*(H9+I9+J9)</f>
        <v>16536.481500000002</v>
      </c>
      <c r="E9" s="25">
        <v>0.8</v>
      </c>
      <c r="F9" s="26"/>
      <c r="G9" s="27"/>
      <c r="H9" s="28">
        <v>0.72</v>
      </c>
      <c r="I9" s="28">
        <v>0.12</v>
      </c>
      <c r="J9" s="28">
        <v>0.03</v>
      </c>
      <c r="K9" s="28">
        <v>0.13</v>
      </c>
      <c r="L9" s="28"/>
      <c r="M9" s="28"/>
      <c r="N9" s="23">
        <v>1.4</v>
      </c>
      <c r="O9" s="23">
        <v>1.68</v>
      </c>
      <c r="P9" s="23">
        <v>2.23</v>
      </c>
      <c r="Q9" s="23">
        <v>2.39</v>
      </c>
      <c r="R9" s="29">
        <f t="shared" ref="R9:S9" si="0">SUM(R10:R28)</f>
        <v>3629</v>
      </c>
      <c r="S9" s="29">
        <f t="shared" si="0"/>
        <v>106674154.92123392</v>
      </c>
      <c r="T9" s="29">
        <f t="shared" ref="T9:U9" si="1">SUM(T10:T28)</f>
        <v>147</v>
      </c>
      <c r="U9" s="29">
        <f t="shared" si="1"/>
        <v>4346576.6415686999</v>
      </c>
      <c r="V9" s="5"/>
      <c r="W9" s="5"/>
      <c r="X9" s="5"/>
      <c r="Y9" s="5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</row>
    <row r="10" spans="1:143" ht="36" customHeight="1" x14ac:dyDescent="0.25">
      <c r="A10" s="32">
        <v>1</v>
      </c>
      <c r="B10" s="33" t="s">
        <v>26</v>
      </c>
      <c r="C10" s="24">
        <v>19007.45</v>
      </c>
      <c r="D10" s="24">
        <f>C10*(H10+I10+J10)</f>
        <v>16536.481500000002</v>
      </c>
      <c r="E10" s="34">
        <v>0.82</v>
      </c>
      <c r="F10" s="35">
        <v>1</v>
      </c>
      <c r="G10" s="35"/>
      <c r="H10" s="28">
        <v>0.72</v>
      </c>
      <c r="I10" s="28">
        <v>0.12</v>
      </c>
      <c r="J10" s="28">
        <v>0.03</v>
      </c>
      <c r="K10" s="28">
        <v>0.13</v>
      </c>
      <c r="L10" s="35">
        <v>1</v>
      </c>
      <c r="M10" s="35"/>
      <c r="N10" s="24">
        <v>1.4</v>
      </c>
      <c r="O10" s="24">
        <v>1.68</v>
      </c>
      <c r="P10" s="24">
        <v>2.23</v>
      </c>
      <c r="Q10" s="24">
        <v>2.39</v>
      </c>
      <c r="R10" s="37">
        <v>337</v>
      </c>
      <c r="S10" s="37">
        <f t="shared" ref="S10:S28" si="2">R10/12*9*C10*E10*F10*O10*$S$6+R10/12*3*C10*E10*F10*O10*$R$6</f>
        <v>9463988.2531193998</v>
      </c>
      <c r="T10" s="36"/>
      <c r="U10" s="36">
        <f t="shared" ref="U10:U28" si="3">T10/12*6*C10*E10*F10*O10*$U$6+T10/12*3*C10*E10*F10*O10*$T$6+T10/12*3*C10*E10*F10*O10*$U$8</f>
        <v>0</v>
      </c>
    </row>
    <row r="11" spans="1:143" ht="36" customHeight="1" x14ac:dyDescent="0.25">
      <c r="A11" s="32">
        <v>2</v>
      </c>
      <c r="B11" s="33" t="s">
        <v>27</v>
      </c>
      <c r="C11" s="24">
        <v>19007.45</v>
      </c>
      <c r="D11" s="24">
        <f>C11*(H11+I11+J11)</f>
        <v>16536.481500000002</v>
      </c>
      <c r="E11" s="34">
        <v>0.84</v>
      </c>
      <c r="F11" s="35">
        <v>1</v>
      </c>
      <c r="G11" s="35"/>
      <c r="H11" s="28">
        <v>0.72</v>
      </c>
      <c r="I11" s="28">
        <v>0.12</v>
      </c>
      <c r="J11" s="28">
        <v>0.03</v>
      </c>
      <c r="K11" s="28">
        <v>0.13</v>
      </c>
      <c r="L11" s="35">
        <v>1</v>
      </c>
      <c r="M11" s="35"/>
      <c r="N11" s="24">
        <v>1.4</v>
      </c>
      <c r="O11" s="24">
        <v>1.68</v>
      </c>
      <c r="P11" s="24">
        <v>2.23</v>
      </c>
      <c r="Q11" s="24">
        <v>2.39</v>
      </c>
      <c r="R11" s="39">
        <v>883</v>
      </c>
      <c r="S11" s="37">
        <f t="shared" si="2"/>
        <v>25402147.235665202</v>
      </c>
      <c r="T11" s="40"/>
      <c r="U11" s="36">
        <f t="shared" si="3"/>
        <v>0</v>
      </c>
    </row>
    <row r="12" spans="1:143" ht="45" x14ac:dyDescent="0.25">
      <c r="A12" s="32">
        <v>3</v>
      </c>
      <c r="B12" s="33" t="s">
        <v>28</v>
      </c>
      <c r="C12" s="24">
        <v>19007.45</v>
      </c>
      <c r="D12" s="24">
        <f>C12*(H12+I12+J12)</f>
        <v>16916.630499999999</v>
      </c>
      <c r="E12" s="34">
        <v>0.97</v>
      </c>
      <c r="F12" s="35">
        <v>1</v>
      </c>
      <c r="G12" s="35"/>
      <c r="H12" s="28">
        <v>0.76</v>
      </c>
      <c r="I12" s="28">
        <v>0.1</v>
      </c>
      <c r="J12" s="28">
        <v>0.03</v>
      </c>
      <c r="K12" s="28">
        <v>0.11</v>
      </c>
      <c r="L12" s="35">
        <v>1</v>
      </c>
      <c r="M12" s="35"/>
      <c r="N12" s="24">
        <v>1.4</v>
      </c>
      <c r="O12" s="24">
        <v>1.68</v>
      </c>
      <c r="P12" s="24">
        <v>2.23</v>
      </c>
      <c r="Q12" s="24">
        <v>2.39</v>
      </c>
      <c r="R12" s="37">
        <v>779</v>
      </c>
      <c r="S12" s="37">
        <f t="shared" si="2"/>
        <v>25878531.6772983</v>
      </c>
      <c r="T12" s="36">
        <v>2</v>
      </c>
      <c r="U12" s="36">
        <f t="shared" si="3"/>
        <v>59935.735906200003</v>
      </c>
    </row>
    <row r="13" spans="1:143" s="5" customFormat="1" ht="32.25" customHeight="1" x14ac:dyDescent="0.25">
      <c r="A13" s="32">
        <v>4</v>
      </c>
      <c r="B13" s="33" t="s">
        <v>29</v>
      </c>
      <c r="C13" s="24">
        <v>19007.45</v>
      </c>
      <c r="D13" s="24">
        <f>C13*(H13+I13+J13)</f>
        <v>16916.630499999999</v>
      </c>
      <c r="E13" s="34">
        <v>0.8</v>
      </c>
      <c r="F13" s="35">
        <v>1</v>
      </c>
      <c r="G13" s="35"/>
      <c r="H13" s="28">
        <v>0.78</v>
      </c>
      <c r="I13" s="28">
        <v>0.08</v>
      </c>
      <c r="J13" s="28">
        <v>0.03</v>
      </c>
      <c r="K13" s="28">
        <v>0.12</v>
      </c>
      <c r="L13" s="35">
        <v>1</v>
      </c>
      <c r="M13" s="35"/>
      <c r="N13" s="24">
        <v>1.4</v>
      </c>
      <c r="O13" s="24">
        <v>1.68</v>
      </c>
      <c r="P13" s="24">
        <v>2.23</v>
      </c>
      <c r="Q13" s="24">
        <v>2.39</v>
      </c>
      <c r="R13" s="37">
        <f>756+329+137</f>
        <v>1222</v>
      </c>
      <c r="S13" s="37">
        <f t="shared" si="2"/>
        <v>33480476.645616002</v>
      </c>
      <c r="T13" s="36">
        <v>0</v>
      </c>
      <c r="U13" s="36">
        <f t="shared" si="3"/>
        <v>0</v>
      </c>
    </row>
    <row r="14" spans="1:143" x14ac:dyDescent="0.25">
      <c r="A14" s="32">
        <v>6</v>
      </c>
      <c r="B14" s="33" t="s">
        <v>30</v>
      </c>
      <c r="C14" s="24">
        <v>19007.45</v>
      </c>
      <c r="D14" s="24">
        <f t="shared" ref="D14:D19" si="4">C14*(H14+I14+J14)</f>
        <v>16156.332500000002</v>
      </c>
      <c r="E14" s="34">
        <v>0.77</v>
      </c>
      <c r="F14" s="35">
        <v>1</v>
      </c>
      <c r="G14" s="35"/>
      <c r="H14" s="28">
        <v>0.67</v>
      </c>
      <c r="I14" s="28">
        <v>0.15</v>
      </c>
      <c r="J14" s="28">
        <v>0.03</v>
      </c>
      <c r="K14" s="28">
        <v>0.15</v>
      </c>
      <c r="L14" s="35">
        <v>1</v>
      </c>
      <c r="M14" s="35"/>
      <c r="N14" s="24">
        <v>1.4</v>
      </c>
      <c r="O14" s="24">
        <v>1.68</v>
      </c>
      <c r="P14" s="24">
        <v>2.23</v>
      </c>
      <c r="Q14" s="24">
        <v>2.39</v>
      </c>
      <c r="R14" s="37">
        <v>0</v>
      </c>
      <c r="S14" s="37">
        <f t="shared" si="2"/>
        <v>0</v>
      </c>
      <c r="T14" s="40">
        <v>20</v>
      </c>
      <c r="U14" s="36">
        <f t="shared" si="3"/>
        <v>475778.52214199991</v>
      </c>
    </row>
    <row r="15" spans="1:143" ht="45" x14ac:dyDescent="0.25">
      <c r="A15" s="32">
        <v>7</v>
      </c>
      <c r="B15" s="33" t="s">
        <v>31</v>
      </c>
      <c r="C15" s="24">
        <v>19007.45</v>
      </c>
      <c r="D15" s="24">
        <f t="shared" si="4"/>
        <v>15396.034500000002</v>
      </c>
      <c r="E15" s="34">
        <v>0.96</v>
      </c>
      <c r="F15" s="35">
        <v>1</v>
      </c>
      <c r="G15" s="35"/>
      <c r="H15" s="28">
        <v>0.65</v>
      </c>
      <c r="I15" s="28">
        <v>0.12</v>
      </c>
      <c r="J15" s="28">
        <v>0.04</v>
      </c>
      <c r="K15" s="28">
        <v>0.19</v>
      </c>
      <c r="L15" s="35">
        <v>1</v>
      </c>
      <c r="M15" s="35"/>
      <c r="N15" s="24">
        <v>1.4</v>
      </c>
      <c r="O15" s="24">
        <v>1.68</v>
      </c>
      <c r="P15" s="24">
        <v>2.23</v>
      </c>
      <c r="Q15" s="24">
        <v>2.39</v>
      </c>
      <c r="R15" s="37">
        <v>0</v>
      </c>
      <c r="S15" s="37">
        <f t="shared" si="2"/>
        <v>0</v>
      </c>
      <c r="T15" s="40">
        <v>46</v>
      </c>
      <c r="U15" s="36">
        <f t="shared" si="3"/>
        <v>1364310.3595968001</v>
      </c>
    </row>
    <row r="16" spans="1:143" ht="30" x14ac:dyDescent="0.25">
      <c r="A16" s="32">
        <v>8</v>
      </c>
      <c r="B16" s="33" t="s">
        <v>32</v>
      </c>
      <c r="C16" s="24">
        <v>19007.45</v>
      </c>
      <c r="D16" s="24">
        <f t="shared" si="4"/>
        <v>15396.034500000002</v>
      </c>
      <c r="E16" s="34">
        <v>0.52</v>
      </c>
      <c r="F16" s="35">
        <v>1</v>
      </c>
      <c r="G16" s="35"/>
      <c r="H16" s="28">
        <v>0.68</v>
      </c>
      <c r="I16" s="28">
        <v>0.09</v>
      </c>
      <c r="J16" s="28">
        <v>0.04</v>
      </c>
      <c r="K16" s="28">
        <v>0.19</v>
      </c>
      <c r="L16" s="35">
        <v>1</v>
      </c>
      <c r="M16" s="35"/>
      <c r="N16" s="24">
        <v>1.4</v>
      </c>
      <c r="O16" s="24">
        <v>1.68</v>
      </c>
      <c r="P16" s="24">
        <v>2.23</v>
      </c>
      <c r="Q16" s="24">
        <v>2.39</v>
      </c>
      <c r="R16" s="37">
        <v>0</v>
      </c>
      <c r="S16" s="37">
        <f t="shared" si="2"/>
        <v>0</v>
      </c>
      <c r="T16" s="36"/>
      <c r="U16" s="36">
        <f t="shared" si="3"/>
        <v>0</v>
      </c>
    </row>
    <row r="17" spans="1:143" ht="38.25" customHeight="1" x14ac:dyDescent="0.25">
      <c r="A17" s="32">
        <v>9</v>
      </c>
      <c r="B17" s="33" t="s">
        <v>33</v>
      </c>
      <c r="C17" s="24">
        <v>19007.45</v>
      </c>
      <c r="D17" s="24">
        <f t="shared" si="4"/>
        <v>16916.630499999999</v>
      </c>
      <c r="E17" s="34">
        <v>0.46</v>
      </c>
      <c r="F17" s="35">
        <v>1</v>
      </c>
      <c r="G17" s="35"/>
      <c r="H17" s="28">
        <v>0.82</v>
      </c>
      <c r="I17" s="28">
        <v>0.05</v>
      </c>
      <c r="J17" s="28">
        <v>0.02</v>
      </c>
      <c r="K17" s="28">
        <v>0.11</v>
      </c>
      <c r="L17" s="35">
        <v>1</v>
      </c>
      <c r="M17" s="35"/>
      <c r="N17" s="24">
        <v>1.4</v>
      </c>
      <c r="O17" s="24">
        <v>1.68</v>
      </c>
      <c r="P17" s="24">
        <v>2.23</v>
      </c>
      <c r="Q17" s="24">
        <v>2.39</v>
      </c>
      <c r="R17" s="37">
        <v>0</v>
      </c>
      <c r="S17" s="37">
        <f t="shared" si="2"/>
        <v>0</v>
      </c>
      <c r="T17" s="36"/>
      <c r="U17" s="36">
        <f t="shared" si="3"/>
        <v>0</v>
      </c>
    </row>
    <row r="18" spans="1:143" ht="36.75" customHeight="1" x14ac:dyDescent="0.25">
      <c r="A18" s="32">
        <v>10</v>
      </c>
      <c r="B18" s="33" t="s">
        <v>34</v>
      </c>
      <c r="C18" s="24">
        <v>19007.45</v>
      </c>
      <c r="D18" s="24">
        <f t="shared" si="4"/>
        <v>16156.332500000002</v>
      </c>
      <c r="E18" s="34">
        <v>0.93</v>
      </c>
      <c r="F18" s="35">
        <v>1</v>
      </c>
      <c r="G18" s="35"/>
      <c r="H18" s="28">
        <v>0.66</v>
      </c>
      <c r="I18" s="28">
        <v>0.15</v>
      </c>
      <c r="J18" s="28">
        <v>0.04</v>
      </c>
      <c r="K18" s="28">
        <v>0.15</v>
      </c>
      <c r="L18" s="35">
        <v>1</v>
      </c>
      <c r="M18" s="35"/>
      <c r="N18" s="24">
        <v>1.4</v>
      </c>
      <c r="O18" s="24">
        <v>1.68</v>
      </c>
      <c r="P18" s="24">
        <v>2.23</v>
      </c>
      <c r="Q18" s="24">
        <v>2.39</v>
      </c>
      <c r="R18" s="37"/>
      <c r="S18" s="37">
        <f t="shared" si="2"/>
        <v>0</v>
      </c>
      <c r="T18" s="40">
        <v>35</v>
      </c>
      <c r="U18" s="36">
        <f t="shared" si="3"/>
        <v>1005622.7854365001</v>
      </c>
    </row>
    <row r="19" spans="1:143" ht="33" customHeight="1" x14ac:dyDescent="0.25">
      <c r="A19" s="32">
        <v>11</v>
      </c>
      <c r="B19" s="33" t="s">
        <v>35</v>
      </c>
      <c r="C19" s="24">
        <v>19007.45</v>
      </c>
      <c r="D19" s="24">
        <f t="shared" si="4"/>
        <v>15015.885500000002</v>
      </c>
      <c r="E19" s="24">
        <v>0.18</v>
      </c>
      <c r="F19" s="35">
        <v>1</v>
      </c>
      <c r="G19" s="35"/>
      <c r="H19" s="28">
        <v>0.71</v>
      </c>
      <c r="I19" s="28">
        <v>0.03</v>
      </c>
      <c r="J19" s="28">
        <v>0.05</v>
      </c>
      <c r="K19" s="28">
        <v>0.21</v>
      </c>
      <c r="L19" s="35">
        <v>1</v>
      </c>
      <c r="M19" s="35"/>
      <c r="N19" s="24">
        <v>1.4</v>
      </c>
      <c r="O19" s="24">
        <v>1.68</v>
      </c>
      <c r="P19" s="24">
        <v>2.23</v>
      </c>
      <c r="Q19" s="24">
        <v>2.39</v>
      </c>
      <c r="R19" s="37"/>
      <c r="S19" s="37">
        <f t="shared" si="2"/>
        <v>0</v>
      </c>
      <c r="T19" s="36"/>
      <c r="U19" s="36">
        <f t="shared" si="3"/>
        <v>0</v>
      </c>
    </row>
    <row r="20" spans="1:143" s="42" customFormat="1" ht="33" customHeight="1" x14ac:dyDescent="0.25">
      <c r="A20" s="41">
        <v>102</v>
      </c>
      <c r="B20" s="33" t="s">
        <v>36</v>
      </c>
      <c r="C20" s="24">
        <v>19007.45</v>
      </c>
      <c r="D20" s="24"/>
      <c r="E20" s="24">
        <v>2.06</v>
      </c>
      <c r="F20" s="35">
        <v>1</v>
      </c>
      <c r="G20" s="35"/>
      <c r="H20" s="28">
        <v>0.67</v>
      </c>
      <c r="I20" s="28">
        <v>0.1</v>
      </c>
      <c r="J20" s="28">
        <v>0.04</v>
      </c>
      <c r="K20" s="28">
        <v>0.19</v>
      </c>
      <c r="L20" s="35">
        <v>1</v>
      </c>
      <c r="M20" s="35"/>
      <c r="N20" s="24">
        <v>1.4</v>
      </c>
      <c r="O20" s="24">
        <v>1.68</v>
      </c>
      <c r="P20" s="24">
        <v>2.23</v>
      </c>
      <c r="Q20" s="24">
        <v>2.39</v>
      </c>
      <c r="R20" s="37"/>
      <c r="S20" s="37">
        <f t="shared" si="2"/>
        <v>0</v>
      </c>
      <c r="T20" s="36"/>
      <c r="U20" s="36">
        <f t="shared" si="3"/>
        <v>0</v>
      </c>
      <c r="V20" s="5"/>
      <c r="W20" s="5"/>
      <c r="X20" s="5"/>
      <c r="Y20" s="5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 s="42" customFormat="1" ht="27.75" customHeight="1" x14ac:dyDescent="0.25">
      <c r="A21" s="41">
        <v>103</v>
      </c>
      <c r="B21" s="33" t="s">
        <v>37</v>
      </c>
      <c r="C21" s="24">
        <v>19007.45</v>
      </c>
      <c r="D21" s="24"/>
      <c r="E21" s="24">
        <v>3.66</v>
      </c>
      <c r="F21" s="35">
        <v>1</v>
      </c>
      <c r="G21" s="35"/>
      <c r="H21" s="28">
        <v>0.67</v>
      </c>
      <c r="I21" s="28">
        <v>0.11</v>
      </c>
      <c r="J21" s="28">
        <v>0.04</v>
      </c>
      <c r="K21" s="28">
        <v>0.18</v>
      </c>
      <c r="L21" s="35">
        <v>1</v>
      </c>
      <c r="M21" s="35"/>
      <c r="N21" s="24">
        <v>1.4</v>
      </c>
      <c r="O21" s="24">
        <v>1.68</v>
      </c>
      <c r="P21" s="24">
        <v>2.23</v>
      </c>
      <c r="Q21" s="24">
        <v>2.39</v>
      </c>
      <c r="R21" s="37"/>
      <c r="S21" s="37">
        <f t="shared" si="2"/>
        <v>0</v>
      </c>
      <c r="T21" s="36"/>
      <c r="U21" s="36">
        <f t="shared" si="3"/>
        <v>0</v>
      </c>
      <c r="V21" s="5"/>
      <c r="W21" s="5"/>
      <c r="X21" s="5"/>
      <c r="Y21" s="5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 x14ac:dyDescent="0.25">
      <c r="A22" s="32">
        <v>13</v>
      </c>
      <c r="B22" s="33" t="s">
        <v>38</v>
      </c>
      <c r="C22" s="24">
        <v>19007.45</v>
      </c>
      <c r="D22" s="24">
        <f t="shared" ref="D22:D34" si="5">C22*(H22+I22+J22)</f>
        <v>15396.034500000002</v>
      </c>
      <c r="E22" s="24">
        <v>0.48</v>
      </c>
      <c r="F22" s="35">
        <v>1</v>
      </c>
      <c r="G22" s="35"/>
      <c r="H22" s="28">
        <v>0.67</v>
      </c>
      <c r="I22" s="28">
        <v>0.1</v>
      </c>
      <c r="J22" s="28">
        <v>0.04</v>
      </c>
      <c r="K22" s="28">
        <v>0.19</v>
      </c>
      <c r="L22" s="35">
        <v>1</v>
      </c>
      <c r="M22" s="35"/>
      <c r="N22" s="24">
        <v>1.4</v>
      </c>
      <c r="O22" s="24">
        <v>1.68</v>
      </c>
      <c r="P22" s="24">
        <v>2.23</v>
      </c>
      <c r="Q22" s="24">
        <v>2.39</v>
      </c>
      <c r="R22" s="37">
        <v>0</v>
      </c>
      <c r="S22" s="37">
        <f t="shared" si="2"/>
        <v>0</v>
      </c>
      <c r="T22" s="36"/>
      <c r="U22" s="36">
        <f t="shared" si="3"/>
        <v>0</v>
      </c>
    </row>
    <row r="23" spans="1:143" x14ac:dyDescent="0.25">
      <c r="A23" s="32">
        <v>14</v>
      </c>
      <c r="B23" s="33" t="s">
        <v>39</v>
      </c>
      <c r="C23" s="24">
        <v>19007.45</v>
      </c>
      <c r="D23" s="24">
        <f t="shared" si="5"/>
        <v>15586.109000000002</v>
      </c>
      <c r="E23" s="24">
        <v>0.65</v>
      </c>
      <c r="F23" s="35">
        <v>1</v>
      </c>
      <c r="G23" s="35"/>
      <c r="H23" s="28">
        <v>0.67</v>
      </c>
      <c r="I23" s="28">
        <v>0.11</v>
      </c>
      <c r="J23" s="28">
        <v>0.04</v>
      </c>
      <c r="K23" s="28">
        <v>0.18</v>
      </c>
      <c r="L23" s="35">
        <v>1</v>
      </c>
      <c r="M23" s="35"/>
      <c r="N23" s="24">
        <v>1.4</v>
      </c>
      <c r="O23" s="24">
        <v>1.68</v>
      </c>
      <c r="P23" s="24">
        <v>2.23</v>
      </c>
      <c r="Q23" s="24">
        <v>2.39</v>
      </c>
      <c r="R23" s="37">
        <v>0</v>
      </c>
      <c r="S23" s="37">
        <f t="shared" si="2"/>
        <v>0</v>
      </c>
      <c r="T23" s="36"/>
      <c r="U23" s="36">
        <f t="shared" si="3"/>
        <v>0</v>
      </c>
    </row>
    <row r="24" spans="1:143" x14ac:dyDescent="0.25">
      <c r="A24" s="32">
        <v>15</v>
      </c>
      <c r="B24" s="33" t="s">
        <v>40</v>
      </c>
      <c r="C24" s="24">
        <v>19007.45</v>
      </c>
      <c r="D24" s="24">
        <f t="shared" si="5"/>
        <v>16156.3325</v>
      </c>
      <c r="E24" s="24">
        <v>1.06</v>
      </c>
      <c r="F24" s="35">
        <v>1</v>
      </c>
      <c r="G24" s="35"/>
      <c r="H24" s="28">
        <v>0.69</v>
      </c>
      <c r="I24" s="28">
        <v>0.13</v>
      </c>
      <c r="J24" s="28">
        <v>0.03</v>
      </c>
      <c r="K24" s="28">
        <v>0.15</v>
      </c>
      <c r="L24" s="35">
        <v>1</v>
      </c>
      <c r="M24" s="35"/>
      <c r="N24" s="24">
        <v>1.4</v>
      </c>
      <c r="O24" s="24">
        <v>1.68</v>
      </c>
      <c r="P24" s="24">
        <v>2.23</v>
      </c>
      <c r="Q24" s="24">
        <v>2.39</v>
      </c>
      <c r="R24" s="37">
        <v>2</v>
      </c>
      <c r="S24" s="37">
        <f t="shared" si="2"/>
        <v>72604.961629199999</v>
      </c>
      <c r="T24" s="36">
        <v>44</v>
      </c>
      <c r="U24" s="36">
        <f t="shared" si="3"/>
        <v>1440929.2384872001</v>
      </c>
    </row>
    <row r="25" spans="1:143" s="43" customFormat="1" x14ac:dyDescent="0.25">
      <c r="A25" s="32">
        <v>16</v>
      </c>
      <c r="B25" s="33" t="s">
        <v>41</v>
      </c>
      <c r="C25" s="24">
        <v>19007.45</v>
      </c>
      <c r="D25" s="24">
        <f t="shared" si="5"/>
        <v>17486.854000000003</v>
      </c>
      <c r="E25" s="24">
        <v>1.32</v>
      </c>
      <c r="F25" s="35">
        <v>1</v>
      </c>
      <c r="G25" s="35"/>
      <c r="H25" s="28">
        <v>0.74</v>
      </c>
      <c r="I25" s="28">
        <v>0.16</v>
      </c>
      <c r="J25" s="28">
        <v>0.02</v>
      </c>
      <c r="K25" s="28">
        <v>0.08</v>
      </c>
      <c r="L25" s="35">
        <v>1</v>
      </c>
      <c r="M25" s="35"/>
      <c r="N25" s="24">
        <v>1.4</v>
      </c>
      <c r="O25" s="24">
        <v>1.68</v>
      </c>
      <c r="P25" s="24">
        <v>2.23</v>
      </c>
      <c r="Q25" s="24">
        <v>2.39</v>
      </c>
      <c r="R25" s="37"/>
      <c r="S25" s="37">
        <f t="shared" si="2"/>
        <v>0</v>
      </c>
      <c r="T25" s="36"/>
      <c r="U25" s="36">
        <f t="shared" si="3"/>
        <v>0</v>
      </c>
      <c r="V25" s="5"/>
      <c r="W25" s="5"/>
      <c r="X25" s="5"/>
      <c r="Y25" s="5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 x14ac:dyDescent="0.25">
      <c r="A26" s="44">
        <v>5</v>
      </c>
      <c r="B26" s="45" t="s">
        <v>42</v>
      </c>
      <c r="C26" s="46">
        <v>19007.45</v>
      </c>
      <c r="D26" s="46">
        <f t="shared" si="5"/>
        <v>16726.556</v>
      </c>
      <c r="E26" s="46">
        <v>0.89</v>
      </c>
      <c r="F26" s="47">
        <v>1</v>
      </c>
      <c r="G26" s="47"/>
      <c r="H26" s="48">
        <v>0.75</v>
      </c>
      <c r="I26" s="48">
        <v>0.1</v>
      </c>
      <c r="J26" s="48">
        <v>0.03</v>
      </c>
      <c r="K26" s="48">
        <v>0.12</v>
      </c>
      <c r="L26" s="47">
        <v>1</v>
      </c>
      <c r="M26" s="47"/>
      <c r="N26" s="46">
        <v>1.4</v>
      </c>
      <c r="O26" s="46">
        <v>1.68</v>
      </c>
      <c r="P26" s="46">
        <v>2.23</v>
      </c>
      <c r="Q26" s="46">
        <v>2.39</v>
      </c>
      <c r="R26" s="37">
        <v>404</v>
      </c>
      <c r="S26" s="37">
        <f t="shared" si="2"/>
        <v>12314075.4732996</v>
      </c>
      <c r="T26" s="36">
        <v>0</v>
      </c>
      <c r="U26" s="36">
        <f t="shared" si="3"/>
        <v>0</v>
      </c>
    </row>
    <row r="27" spans="1:143" ht="30" x14ac:dyDescent="0.25">
      <c r="A27" s="32">
        <v>17</v>
      </c>
      <c r="B27" s="33" t="s">
        <v>43</v>
      </c>
      <c r="C27" s="24">
        <v>19007.45</v>
      </c>
      <c r="D27" s="24">
        <f t="shared" si="5"/>
        <v>15586.109000000002</v>
      </c>
      <c r="E27" s="34">
        <v>0.91</v>
      </c>
      <c r="F27" s="35">
        <v>1</v>
      </c>
      <c r="G27" s="35"/>
      <c r="H27" s="28">
        <v>0.64</v>
      </c>
      <c r="I27" s="28">
        <v>0.14000000000000001</v>
      </c>
      <c r="J27" s="28">
        <v>0.04</v>
      </c>
      <c r="K27" s="28">
        <v>0.18</v>
      </c>
      <c r="L27" s="35">
        <v>1</v>
      </c>
      <c r="M27" s="35"/>
      <c r="N27" s="24">
        <v>1.4</v>
      </c>
      <c r="O27" s="24">
        <v>1.68</v>
      </c>
      <c r="P27" s="24">
        <v>2.23</v>
      </c>
      <c r="Q27" s="24">
        <v>2.39</v>
      </c>
      <c r="R27" s="37">
        <v>2</v>
      </c>
      <c r="S27" s="37">
        <f t="shared" si="2"/>
        <v>62330.674606200009</v>
      </c>
      <c r="T27" s="36">
        <v>0</v>
      </c>
      <c r="U27" s="36">
        <f t="shared" si="3"/>
        <v>0</v>
      </c>
    </row>
    <row r="28" spans="1:143" s="50" customFormat="1" ht="18" customHeight="1" x14ac:dyDescent="0.25">
      <c r="A28" s="32">
        <v>18</v>
      </c>
      <c r="B28" s="33" t="s">
        <v>44</v>
      </c>
      <c r="C28" s="24">
        <v>19007.45</v>
      </c>
      <c r="D28" s="24">
        <f t="shared" si="5"/>
        <v>15586.109000000002</v>
      </c>
      <c r="E28" s="34">
        <v>2.6</v>
      </c>
      <c r="F28" s="35">
        <v>1</v>
      </c>
      <c r="G28" s="35"/>
      <c r="H28" s="28">
        <v>0.64</v>
      </c>
      <c r="I28" s="28">
        <v>0.14000000000000001</v>
      </c>
      <c r="J28" s="28">
        <v>0.04</v>
      </c>
      <c r="K28" s="28">
        <v>0.18</v>
      </c>
      <c r="L28" s="35">
        <v>1</v>
      </c>
      <c r="M28" s="35"/>
      <c r="N28" s="24">
        <v>1.4</v>
      </c>
      <c r="O28" s="24">
        <v>1.68</v>
      </c>
      <c r="P28" s="24">
        <v>2.23</v>
      </c>
      <c r="Q28" s="24">
        <v>2.39</v>
      </c>
      <c r="R28" s="37">
        <v>0</v>
      </c>
      <c r="S28" s="37">
        <f t="shared" si="2"/>
        <v>0</v>
      </c>
      <c r="T28" s="36">
        <v>0</v>
      </c>
      <c r="U28" s="36">
        <f t="shared" si="3"/>
        <v>0</v>
      </c>
      <c r="V28" s="5"/>
      <c r="W28" s="5"/>
      <c r="X28" s="5"/>
      <c r="Y28" s="5"/>
    </row>
    <row r="29" spans="1:143" s="57" customFormat="1" x14ac:dyDescent="0.25">
      <c r="A29" s="21">
        <v>4</v>
      </c>
      <c r="B29" s="22" t="s">
        <v>45</v>
      </c>
      <c r="C29" s="23">
        <v>19007.45</v>
      </c>
      <c r="D29" s="51">
        <f t="shared" si="5"/>
        <v>0</v>
      </c>
      <c r="E29" s="25">
        <v>1.04</v>
      </c>
      <c r="F29" s="52"/>
      <c r="G29" s="53"/>
      <c r="H29" s="54"/>
      <c r="I29" s="54"/>
      <c r="J29" s="54"/>
      <c r="K29" s="54"/>
      <c r="L29" s="54"/>
      <c r="M29" s="54"/>
      <c r="N29" s="25">
        <v>1.4</v>
      </c>
      <c r="O29" s="25">
        <v>1.68</v>
      </c>
      <c r="P29" s="25">
        <v>2.23</v>
      </c>
      <c r="Q29" s="25">
        <v>2.39</v>
      </c>
      <c r="R29" s="29">
        <f t="shared" ref="R29:U29" si="6">SUM(R30:R40)</f>
        <v>1233</v>
      </c>
      <c r="S29" s="29">
        <f t="shared" si="6"/>
        <v>35246284.108635604</v>
      </c>
      <c r="T29" s="29">
        <f t="shared" si="6"/>
        <v>100</v>
      </c>
      <c r="U29" s="29">
        <f t="shared" si="6"/>
        <v>3084836.7166154999</v>
      </c>
      <c r="V29" s="55"/>
      <c r="W29" s="55"/>
      <c r="X29" s="55"/>
      <c r="Y29" s="55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</row>
    <row r="30" spans="1:143" ht="36" customHeight="1" x14ac:dyDescent="0.25">
      <c r="A30" s="32">
        <v>21</v>
      </c>
      <c r="B30" s="33" t="s">
        <v>46</v>
      </c>
      <c r="C30" s="24">
        <v>19007.45</v>
      </c>
      <c r="D30" s="24">
        <f t="shared" si="5"/>
        <v>15396.034500000002</v>
      </c>
      <c r="E30" s="24">
        <v>0.93</v>
      </c>
      <c r="F30" s="35">
        <v>1</v>
      </c>
      <c r="G30" s="35"/>
      <c r="H30" s="28">
        <v>0.56999999999999995</v>
      </c>
      <c r="I30" s="28">
        <v>0.19</v>
      </c>
      <c r="J30" s="28">
        <v>0.05</v>
      </c>
      <c r="K30" s="28">
        <v>0.19</v>
      </c>
      <c r="L30" s="35">
        <v>1</v>
      </c>
      <c r="M30" s="35"/>
      <c r="N30" s="24">
        <v>1.4</v>
      </c>
      <c r="O30" s="24">
        <v>1.68</v>
      </c>
      <c r="P30" s="24">
        <v>2.23</v>
      </c>
      <c r="Q30" s="24">
        <v>2.39</v>
      </c>
      <c r="R30" s="37">
        <v>127</v>
      </c>
      <c r="S30" s="37">
        <f t="shared" ref="S30:S40" si="7">R30/12*9*C30*E30*F30*O30*$S$6+R30/12*3*C30*E30*F30*O30*$R$6</f>
        <v>4044986.8009551</v>
      </c>
      <c r="T30" s="36">
        <v>13</v>
      </c>
      <c r="U30" s="36">
        <f t="shared" ref="U30:U40" si="8">T30/12*6*C30*E30*F30*O30*$U$6+T30/12*3*C30*E30*F30*O30*$T$6+T30/12*3*C30*E30*F30*O30*$U$8</f>
        <v>373517.03459070006</v>
      </c>
    </row>
    <row r="31" spans="1:143" ht="30" x14ac:dyDescent="0.25">
      <c r="A31" s="32">
        <v>167</v>
      </c>
      <c r="B31" s="33" t="s">
        <v>47</v>
      </c>
      <c r="C31" s="24">
        <v>19007.45</v>
      </c>
      <c r="D31" s="24">
        <f t="shared" si="5"/>
        <v>15776.183500000003</v>
      </c>
      <c r="E31" s="24">
        <v>0.74</v>
      </c>
      <c r="F31" s="35">
        <v>1</v>
      </c>
      <c r="G31" s="35"/>
      <c r="H31" s="28">
        <v>0.64</v>
      </c>
      <c r="I31" s="28">
        <v>0.15</v>
      </c>
      <c r="J31" s="28">
        <v>0.04</v>
      </c>
      <c r="K31" s="28">
        <v>0.17</v>
      </c>
      <c r="L31" s="35">
        <v>1</v>
      </c>
      <c r="M31" s="35"/>
      <c r="N31" s="24">
        <v>1.4</v>
      </c>
      <c r="O31" s="24">
        <v>1.68</v>
      </c>
      <c r="P31" s="24">
        <v>2.23</v>
      </c>
      <c r="Q31" s="24">
        <v>2.39</v>
      </c>
      <c r="R31" s="37">
        <v>82</v>
      </c>
      <c r="S31" s="37">
        <f t="shared" si="7"/>
        <v>2078145.7885188002</v>
      </c>
      <c r="T31" s="36">
        <v>12</v>
      </c>
      <c r="U31" s="36">
        <f t="shared" si="8"/>
        <v>274345.01796239999</v>
      </c>
    </row>
    <row r="32" spans="1:143" x14ac:dyDescent="0.25">
      <c r="A32" s="32">
        <v>22</v>
      </c>
      <c r="B32" s="33" t="s">
        <v>48</v>
      </c>
      <c r="C32" s="24">
        <v>19007.45</v>
      </c>
      <c r="D32" s="24">
        <f t="shared" si="5"/>
        <v>15015.885500000002</v>
      </c>
      <c r="E32" s="34">
        <v>1.01</v>
      </c>
      <c r="F32" s="35">
        <v>1</v>
      </c>
      <c r="G32" s="35"/>
      <c r="H32" s="28">
        <v>0.55000000000000004</v>
      </c>
      <c r="I32" s="28">
        <v>0.19</v>
      </c>
      <c r="J32" s="28">
        <v>0.05</v>
      </c>
      <c r="K32" s="28">
        <v>0.21</v>
      </c>
      <c r="L32" s="35">
        <v>1</v>
      </c>
      <c r="M32" s="35"/>
      <c r="N32" s="24">
        <v>1.4</v>
      </c>
      <c r="O32" s="24">
        <v>1.68</v>
      </c>
      <c r="P32" s="24">
        <v>2.23</v>
      </c>
      <c r="Q32" s="24">
        <v>2.39</v>
      </c>
      <c r="R32" s="37">
        <v>10</v>
      </c>
      <c r="S32" s="37">
        <f t="shared" si="7"/>
        <v>345900.99644100002</v>
      </c>
      <c r="T32" s="36"/>
      <c r="U32" s="36">
        <f t="shared" si="8"/>
        <v>0</v>
      </c>
    </row>
    <row r="33" spans="1:143" ht="45" x14ac:dyDescent="0.25">
      <c r="A33" s="32">
        <v>168</v>
      </c>
      <c r="B33" s="33" t="s">
        <v>49</v>
      </c>
      <c r="C33" s="24">
        <v>19007.45</v>
      </c>
      <c r="D33" s="24">
        <f t="shared" si="5"/>
        <v>15015.885500000002</v>
      </c>
      <c r="E33" s="34">
        <v>0.69</v>
      </c>
      <c r="F33" s="35">
        <v>1</v>
      </c>
      <c r="G33" s="35"/>
      <c r="H33" s="28">
        <v>0.62</v>
      </c>
      <c r="I33" s="28">
        <v>0.12</v>
      </c>
      <c r="J33" s="28">
        <v>0.05</v>
      </c>
      <c r="K33" s="28">
        <v>0.21</v>
      </c>
      <c r="L33" s="35">
        <v>1</v>
      </c>
      <c r="M33" s="35"/>
      <c r="N33" s="24">
        <v>1.4</v>
      </c>
      <c r="O33" s="24">
        <v>1.68</v>
      </c>
      <c r="P33" s="24">
        <v>2.23</v>
      </c>
      <c r="Q33" s="24">
        <v>2.39</v>
      </c>
      <c r="R33" s="37">
        <v>2</v>
      </c>
      <c r="S33" s="37">
        <f t="shared" si="7"/>
        <v>47261.720305800001</v>
      </c>
      <c r="T33" s="36"/>
      <c r="U33" s="36">
        <f t="shared" si="8"/>
        <v>0</v>
      </c>
    </row>
    <row r="34" spans="1:143" s="42" customFormat="1" x14ac:dyDescent="0.25">
      <c r="A34" s="32">
        <v>23</v>
      </c>
      <c r="B34" s="33" t="s">
        <v>50</v>
      </c>
      <c r="C34" s="24">
        <v>19007.45</v>
      </c>
      <c r="D34" s="24">
        <f t="shared" si="5"/>
        <v>15015.885500000002</v>
      </c>
      <c r="E34" s="34">
        <v>1.06</v>
      </c>
      <c r="F34" s="35">
        <v>1</v>
      </c>
      <c r="G34" s="35"/>
      <c r="H34" s="28">
        <v>0.53</v>
      </c>
      <c r="I34" s="28">
        <v>0.21</v>
      </c>
      <c r="J34" s="28">
        <v>0.05</v>
      </c>
      <c r="K34" s="28">
        <v>0.21</v>
      </c>
      <c r="L34" s="35">
        <v>1</v>
      </c>
      <c r="M34" s="35"/>
      <c r="N34" s="24">
        <v>1.4</v>
      </c>
      <c r="O34" s="24">
        <v>1.68</v>
      </c>
      <c r="P34" s="24">
        <v>2.23</v>
      </c>
      <c r="Q34" s="24">
        <v>2.39</v>
      </c>
      <c r="R34" s="37">
        <v>10</v>
      </c>
      <c r="S34" s="37">
        <f t="shared" si="7"/>
        <v>363024.80814600002</v>
      </c>
      <c r="T34" s="36">
        <v>23</v>
      </c>
      <c r="U34" s="36">
        <f t="shared" si="8"/>
        <v>753213.01102740003</v>
      </c>
      <c r="V34" s="5"/>
      <c r="W34" s="5"/>
      <c r="X34" s="5"/>
      <c r="Y34" s="5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1:143" s="42" customFormat="1" x14ac:dyDescent="0.25">
      <c r="A35" s="32">
        <v>24</v>
      </c>
      <c r="B35" s="33" t="s">
        <v>51</v>
      </c>
      <c r="C35" s="24">
        <v>19007.45</v>
      </c>
      <c r="D35" s="24"/>
      <c r="E35" s="34">
        <v>1.25</v>
      </c>
      <c r="F35" s="35">
        <v>1</v>
      </c>
      <c r="G35" s="35"/>
      <c r="H35" s="28">
        <v>0.53</v>
      </c>
      <c r="I35" s="28">
        <v>0.21</v>
      </c>
      <c r="J35" s="28">
        <v>0.05</v>
      </c>
      <c r="K35" s="28">
        <v>0.21</v>
      </c>
      <c r="L35" s="35">
        <v>1</v>
      </c>
      <c r="M35" s="35"/>
      <c r="N35" s="24">
        <v>1.4</v>
      </c>
      <c r="O35" s="24">
        <v>1.68</v>
      </c>
      <c r="P35" s="24">
        <v>2.23</v>
      </c>
      <c r="Q35" s="24">
        <v>2.39</v>
      </c>
      <c r="R35" s="37">
        <v>84</v>
      </c>
      <c r="S35" s="37">
        <f t="shared" si="7"/>
        <v>3596000.45805</v>
      </c>
      <c r="T35" s="36">
        <v>24</v>
      </c>
      <c r="U35" s="36">
        <f t="shared" si="8"/>
        <v>926841.27690000006</v>
      </c>
      <c r="V35" s="5"/>
      <c r="W35" s="5"/>
      <c r="X35" s="5"/>
      <c r="Y35" s="5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</row>
    <row r="36" spans="1:143" s="42" customFormat="1" ht="36" customHeight="1" x14ac:dyDescent="0.25">
      <c r="A36" s="32">
        <v>169</v>
      </c>
      <c r="B36" s="33" t="s">
        <v>52</v>
      </c>
      <c r="C36" s="24">
        <v>19007.45</v>
      </c>
      <c r="D36" s="24">
        <f>C36*(H36+I36+J36)</f>
        <v>15776.183500000003</v>
      </c>
      <c r="E36" s="34">
        <v>0.72</v>
      </c>
      <c r="F36" s="35">
        <v>1</v>
      </c>
      <c r="G36" s="35"/>
      <c r="H36" s="28">
        <v>0.64</v>
      </c>
      <c r="I36" s="28">
        <v>0.15</v>
      </c>
      <c r="J36" s="28">
        <v>0.04</v>
      </c>
      <c r="K36" s="28">
        <v>0.17</v>
      </c>
      <c r="L36" s="35">
        <v>1</v>
      </c>
      <c r="M36" s="35"/>
      <c r="N36" s="24">
        <v>1.4</v>
      </c>
      <c r="O36" s="24">
        <v>1.68</v>
      </c>
      <c r="P36" s="24">
        <v>2.23</v>
      </c>
      <c r="Q36" s="24">
        <v>2.39</v>
      </c>
      <c r="R36" s="37">
        <v>399</v>
      </c>
      <c r="S36" s="37">
        <f t="shared" si="7"/>
        <v>9838657.2532248013</v>
      </c>
      <c r="T36" s="36">
        <v>14</v>
      </c>
      <c r="U36" s="36">
        <f t="shared" si="8"/>
        <v>311418.6690384</v>
      </c>
      <c r="V36" s="5"/>
      <c r="W36" s="5"/>
      <c r="X36" s="5"/>
      <c r="Y36" s="5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</row>
    <row r="37" spans="1:143" s="42" customFormat="1" ht="20.25" customHeight="1" x14ac:dyDescent="0.25">
      <c r="A37" s="32">
        <v>25</v>
      </c>
      <c r="B37" s="33" t="s">
        <v>53</v>
      </c>
      <c r="C37" s="24">
        <v>19007.45</v>
      </c>
      <c r="D37" s="24"/>
      <c r="E37" s="34">
        <v>1.03</v>
      </c>
      <c r="F37" s="35">
        <v>1</v>
      </c>
      <c r="G37" s="35"/>
      <c r="H37" s="28">
        <v>0.64</v>
      </c>
      <c r="I37" s="28">
        <v>0.15</v>
      </c>
      <c r="J37" s="28">
        <v>0.04</v>
      </c>
      <c r="K37" s="28">
        <v>0.17</v>
      </c>
      <c r="L37" s="35">
        <v>1</v>
      </c>
      <c r="M37" s="35"/>
      <c r="N37" s="24">
        <v>1.4</v>
      </c>
      <c r="O37" s="24">
        <v>1.68</v>
      </c>
      <c r="P37" s="24">
        <v>2.23</v>
      </c>
      <c r="Q37" s="24">
        <v>2.39</v>
      </c>
      <c r="R37" s="37">
        <v>306</v>
      </c>
      <c r="S37" s="37">
        <f t="shared" si="7"/>
        <v>10794165.946363801</v>
      </c>
      <c r="T37" s="36">
        <v>14</v>
      </c>
      <c r="U37" s="36">
        <f t="shared" si="8"/>
        <v>445501.70709659997</v>
      </c>
      <c r="V37" s="5"/>
      <c r="W37" s="5"/>
      <c r="X37" s="5"/>
      <c r="Y37" s="5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</row>
    <row r="38" spans="1:143" s="42" customFormat="1" ht="20.25" customHeight="1" x14ac:dyDescent="0.25">
      <c r="A38" s="32">
        <v>145</v>
      </c>
      <c r="B38" s="33" t="s">
        <v>54</v>
      </c>
      <c r="C38" s="24">
        <v>19007.45</v>
      </c>
      <c r="D38" s="24"/>
      <c r="E38" s="34">
        <v>1.19</v>
      </c>
      <c r="F38" s="35">
        <v>1</v>
      </c>
      <c r="G38" s="35"/>
      <c r="H38" s="28">
        <v>0.65</v>
      </c>
      <c r="I38" s="28">
        <v>0.1</v>
      </c>
      <c r="J38" s="28">
        <v>0.05</v>
      </c>
      <c r="K38" s="28">
        <v>0.2</v>
      </c>
      <c r="L38" s="35">
        <v>1</v>
      </c>
      <c r="M38" s="35"/>
      <c r="N38" s="24">
        <v>1.4</v>
      </c>
      <c r="O38" s="24">
        <v>1.68</v>
      </c>
      <c r="P38" s="24">
        <v>2.23</v>
      </c>
      <c r="Q38" s="24">
        <v>2.39</v>
      </c>
      <c r="R38" s="37"/>
      <c r="S38" s="37">
        <f t="shared" si="7"/>
        <v>0</v>
      </c>
      <c r="T38" s="36"/>
      <c r="U38" s="36">
        <f t="shared" si="8"/>
        <v>0</v>
      </c>
      <c r="V38" s="5"/>
      <c r="W38" s="5"/>
      <c r="X38" s="5"/>
      <c r="Y38" s="5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</row>
    <row r="39" spans="1:143" s="42" customFormat="1" x14ac:dyDescent="0.25">
      <c r="A39" s="32">
        <v>170</v>
      </c>
      <c r="B39" s="33" t="s">
        <v>55</v>
      </c>
      <c r="C39" s="24">
        <v>19007.45</v>
      </c>
      <c r="D39" s="24">
        <f>C39*(H39+I39+J39)</f>
        <v>15205.960000000001</v>
      </c>
      <c r="E39" s="34">
        <v>0.59</v>
      </c>
      <c r="F39" s="35">
        <v>1</v>
      </c>
      <c r="G39" s="35"/>
      <c r="H39" s="28">
        <v>0.65</v>
      </c>
      <c r="I39" s="28">
        <v>0.1</v>
      </c>
      <c r="J39" s="28">
        <v>0.05</v>
      </c>
      <c r="K39" s="28">
        <v>0.2</v>
      </c>
      <c r="L39" s="35">
        <v>1</v>
      </c>
      <c r="M39" s="35"/>
      <c r="N39" s="24">
        <v>1.4</v>
      </c>
      <c r="O39" s="24">
        <v>1.68</v>
      </c>
      <c r="P39" s="24">
        <v>2.23</v>
      </c>
      <c r="Q39" s="24">
        <v>2.39</v>
      </c>
      <c r="R39" s="37">
        <v>169</v>
      </c>
      <c r="S39" s="37">
        <f t="shared" si="7"/>
        <v>3414830.5302111004</v>
      </c>
      <c r="T39" s="36"/>
      <c r="U39" s="36">
        <f t="shared" si="8"/>
        <v>0</v>
      </c>
      <c r="V39" s="5"/>
      <c r="W39" s="5"/>
      <c r="X39" s="5"/>
      <c r="Y39" s="5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</row>
    <row r="40" spans="1:143" s="42" customFormat="1" x14ac:dyDescent="0.25">
      <c r="A40" s="32">
        <v>146</v>
      </c>
      <c r="B40" s="33" t="s">
        <v>56</v>
      </c>
      <c r="C40" s="24">
        <v>19007.45</v>
      </c>
      <c r="D40" s="24"/>
      <c r="E40" s="34">
        <v>0.48</v>
      </c>
      <c r="F40" s="35">
        <v>1</v>
      </c>
      <c r="G40" s="35"/>
      <c r="H40" s="28">
        <v>0.65</v>
      </c>
      <c r="I40" s="28">
        <v>0.1</v>
      </c>
      <c r="J40" s="28">
        <v>0.05</v>
      </c>
      <c r="K40" s="28">
        <v>0.2</v>
      </c>
      <c r="L40" s="35">
        <v>1</v>
      </c>
      <c r="M40" s="35"/>
      <c r="N40" s="24">
        <v>1.4</v>
      </c>
      <c r="O40" s="24">
        <v>1.68</v>
      </c>
      <c r="P40" s="24">
        <v>2.23</v>
      </c>
      <c r="Q40" s="24">
        <v>2.39</v>
      </c>
      <c r="R40" s="37">
        <v>44</v>
      </c>
      <c r="S40" s="37">
        <f t="shared" si="7"/>
        <v>723309.80641919991</v>
      </c>
      <c r="T40" s="36"/>
      <c r="U40" s="36">
        <f t="shared" si="8"/>
        <v>0</v>
      </c>
      <c r="V40" s="5"/>
      <c r="W40" s="5"/>
      <c r="X40" s="5"/>
      <c r="Y40" s="5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</row>
    <row r="41" spans="1:143" s="57" customFormat="1" x14ac:dyDescent="0.25">
      <c r="A41" s="21">
        <v>5</v>
      </c>
      <c r="B41" s="22" t="s">
        <v>57</v>
      </c>
      <c r="C41" s="23">
        <v>19007.45</v>
      </c>
      <c r="D41" s="51">
        <f>C41*(H41+I41+J41)</f>
        <v>0</v>
      </c>
      <c r="E41" s="25">
        <v>1.37</v>
      </c>
      <c r="F41" s="52">
        <v>1</v>
      </c>
      <c r="G41" s="53"/>
      <c r="H41" s="54"/>
      <c r="I41" s="54"/>
      <c r="J41" s="54"/>
      <c r="K41" s="54"/>
      <c r="L41" s="54"/>
      <c r="M41" s="54"/>
      <c r="N41" s="25">
        <v>1.4</v>
      </c>
      <c r="O41" s="25">
        <v>1.68</v>
      </c>
      <c r="P41" s="25">
        <v>2.23</v>
      </c>
      <c r="Q41" s="25">
        <v>2.39</v>
      </c>
      <c r="R41" s="29">
        <f t="shared" ref="R41:U41" si="9">SUM(R42:R46)</f>
        <v>102</v>
      </c>
      <c r="S41" s="29">
        <f t="shared" si="9"/>
        <v>4223416.9189211996</v>
      </c>
      <c r="T41" s="29">
        <f t="shared" si="9"/>
        <v>7</v>
      </c>
      <c r="U41" s="29">
        <f t="shared" si="9"/>
        <v>242214.52036319999</v>
      </c>
      <c r="V41" s="55"/>
      <c r="W41" s="55"/>
      <c r="X41" s="55"/>
      <c r="Y41" s="55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6"/>
      <c r="EB41" s="56"/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</row>
    <row r="42" spans="1:143" s="42" customFormat="1" x14ac:dyDescent="0.25">
      <c r="A42" s="41">
        <v>26</v>
      </c>
      <c r="B42" s="33" t="s">
        <v>58</v>
      </c>
      <c r="C42" s="24">
        <v>19007.45</v>
      </c>
      <c r="D42" s="24">
        <f>C42*(H42+I42+J42)</f>
        <v>14825.811000000002</v>
      </c>
      <c r="E42" s="58">
        <v>1.1200000000000001</v>
      </c>
      <c r="F42" s="35">
        <v>1</v>
      </c>
      <c r="G42" s="35"/>
      <c r="H42" s="28">
        <v>0.53</v>
      </c>
      <c r="I42" s="28">
        <v>0.2</v>
      </c>
      <c r="J42" s="28">
        <v>0.05</v>
      </c>
      <c r="K42" s="28">
        <v>0.22</v>
      </c>
      <c r="L42" s="35">
        <v>1</v>
      </c>
      <c r="M42" s="35"/>
      <c r="N42" s="24">
        <v>1.4</v>
      </c>
      <c r="O42" s="24">
        <v>1.68</v>
      </c>
      <c r="P42" s="24">
        <v>2.23</v>
      </c>
      <c r="Q42" s="24">
        <v>2.39</v>
      </c>
      <c r="R42" s="37">
        <v>70</v>
      </c>
      <c r="S42" s="37">
        <f>R42/12*9*C42*E42*F42*O42*$S$6+R42/12*3*C42*E42*F42*O42*$R$6</f>
        <v>2685013.6753440001</v>
      </c>
      <c r="T42" s="36">
        <v>7</v>
      </c>
      <c r="U42" s="36">
        <f>T42/12*6*C42*E42*F42*O42*$U$6+T42/12*3*C42*E42*F42*O42*$T$6+T42/12*3*C42*E42*F42*O42*$U$8</f>
        <v>242214.52036319999</v>
      </c>
      <c r="V42" s="5"/>
      <c r="W42" s="5"/>
      <c r="X42" s="5"/>
      <c r="Y42" s="5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</row>
    <row r="43" spans="1:143" s="42" customFormat="1" x14ac:dyDescent="0.25">
      <c r="A43" s="41">
        <v>27</v>
      </c>
      <c r="B43" s="33" t="s">
        <v>59</v>
      </c>
      <c r="C43" s="24">
        <v>19007.45</v>
      </c>
      <c r="D43" s="24"/>
      <c r="E43" s="58">
        <v>1.49</v>
      </c>
      <c r="F43" s="35">
        <v>1</v>
      </c>
      <c r="G43" s="35"/>
      <c r="H43" s="28">
        <v>0.53</v>
      </c>
      <c r="I43" s="28">
        <v>0.2</v>
      </c>
      <c r="J43" s="28">
        <v>0.05</v>
      </c>
      <c r="K43" s="28">
        <v>0.22</v>
      </c>
      <c r="L43" s="35">
        <v>1</v>
      </c>
      <c r="M43" s="35"/>
      <c r="N43" s="24">
        <v>1.4</v>
      </c>
      <c r="O43" s="24">
        <v>1.68</v>
      </c>
      <c r="P43" s="24">
        <v>2.23</v>
      </c>
      <c r="Q43" s="24">
        <v>2.39</v>
      </c>
      <c r="R43" s="37">
        <v>16</v>
      </c>
      <c r="S43" s="37">
        <f>R43/12*9*C43*E43*F43*O43*$S$6+R43/12*3*C43*E43*F43*O43*$R$6</f>
        <v>816463.34209439997</v>
      </c>
      <c r="T43" s="36"/>
      <c r="U43" s="36">
        <f>T43/12*6*C43*E43*F43*O43*$U$6+T43/12*3*C43*E43*F43*O43*$T$6+T43/12*3*C43*E43*F43*O43*$U$8</f>
        <v>0</v>
      </c>
      <c r="V43" s="5"/>
      <c r="W43" s="5"/>
      <c r="X43" s="5"/>
      <c r="Y43" s="5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</row>
    <row r="44" spans="1:143" s="42" customFormat="1" x14ac:dyDescent="0.25">
      <c r="A44" s="41">
        <v>28</v>
      </c>
      <c r="B44" s="33" t="s">
        <v>60</v>
      </c>
      <c r="C44" s="24">
        <v>19007.45</v>
      </c>
      <c r="D44" s="24"/>
      <c r="E44" s="58">
        <v>5.32</v>
      </c>
      <c r="F44" s="35">
        <v>1</v>
      </c>
      <c r="G44" s="35"/>
      <c r="H44" s="28">
        <v>0.53</v>
      </c>
      <c r="I44" s="28">
        <v>0.2</v>
      </c>
      <c r="J44" s="28">
        <v>0.05</v>
      </c>
      <c r="K44" s="28">
        <v>0.22</v>
      </c>
      <c r="L44" s="35">
        <v>1</v>
      </c>
      <c r="M44" s="35"/>
      <c r="N44" s="24">
        <v>1.4</v>
      </c>
      <c r="O44" s="24">
        <v>1.68</v>
      </c>
      <c r="P44" s="24">
        <v>2.23</v>
      </c>
      <c r="Q44" s="24">
        <v>2.39</v>
      </c>
      <c r="R44" s="37">
        <v>1</v>
      </c>
      <c r="S44" s="37">
        <f>R44/12*9*C44*E44*F44*O44*$S$6+R44/12*3*C44*E44*F44*O44*$R$6</f>
        <v>182197.35654120002</v>
      </c>
      <c r="T44" s="36"/>
      <c r="U44" s="36">
        <f>T44/12*6*C44*E44*F44*O44*$U$6+T44/12*3*C44*E44*F44*O44*$T$6+T44/12*3*C44*E44*F44*O44*$U$8</f>
        <v>0</v>
      </c>
      <c r="V44" s="5"/>
      <c r="W44" s="5"/>
      <c r="X44" s="5"/>
      <c r="Y44" s="5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</row>
    <row r="45" spans="1:143" x14ac:dyDescent="0.25">
      <c r="A45" s="32">
        <v>29</v>
      </c>
      <c r="B45" s="33" t="s">
        <v>61</v>
      </c>
      <c r="C45" s="24">
        <v>19007.45</v>
      </c>
      <c r="D45" s="24">
        <f t="shared" ref="D45:D52" si="10">C45*(H45+I45+J45)</f>
        <v>14445.662</v>
      </c>
      <c r="E45" s="34">
        <v>1.04</v>
      </c>
      <c r="F45" s="35">
        <v>1</v>
      </c>
      <c r="G45" s="35"/>
      <c r="H45" s="28">
        <v>0.51</v>
      </c>
      <c r="I45" s="28">
        <v>0.2</v>
      </c>
      <c r="J45" s="28">
        <v>0.05</v>
      </c>
      <c r="K45" s="28">
        <v>0.24</v>
      </c>
      <c r="L45" s="35">
        <v>1</v>
      </c>
      <c r="M45" s="35"/>
      <c r="N45" s="24">
        <v>1.4</v>
      </c>
      <c r="O45" s="24">
        <v>1.68</v>
      </c>
      <c r="P45" s="24">
        <v>2.23</v>
      </c>
      <c r="Q45" s="24">
        <v>2.39</v>
      </c>
      <c r="R45" s="37">
        <v>13</v>
      </c>
      <c r="S45" s="37">
        <f>R45/12*9*C45*E45*F45*O45*$S$6+R45/12*3*C45*E45*F45*O45*$R$6</f>
        <v>463027.86850320006</v>
      </c>
      <c r="T45" s="36">
        <v>0</v>
      </c>
      <c r="U45" s="36">
        <f>T45/12*6*C45*E45*F45*O45*$U$6+T45/12*3*C45*E45*F45*O45*$T$6+T45/12*3*C45*E45*F45*O45*$U$8</f>
        <v>0</v>
      </c>
    </row>
    <row r="46" spans="1:143" ht="30" x14ac:dyDescent="0.25">
      <c r="A46" s="32">
        <v>30</v>
      </c>
      <c r="B46" s="33" t="s">
        <v>62</v>
      </c>
      <c r="C46" s="24">
        <v>19007.45</v>
      </c>
      <c r="D46" s="24">
        <f t="shared" si="10"/>
        <v>15586.109000000002</v>
      </c>
      <c r="E46" s="34">
        <v>1.1200000000000001</v>
      </c>
      <c r="F46" s="35">
        <v>1</v>
      </c>
      <c r="G46" s="35"/>
      <c r="H46" s="28">
        <v>0.6</v>
      </c>
      <c r="I46" s="28">
        <v>0.18</v>
      </c>
      <c r="J46" s="28">
        <v>0.04</v>
      </c>
      <c r="K46" s="28">
        <v>0.18</v>
      </c>
      <c r="L46" s="35">
        <v>1</v>
      </c>
      <c r="M46" s="35"/>
      <c r="N46" s="24">
        <v>1.4</v>
      </c>
      <c r="O46" s="24">
        <v>1.68</v>
      </c>
      <c r="P46" s="24">
        <v>2.23</v>
      </c>
      <c r="Q46" s="24">
        <v>2.39</v>
      </c>
      <c r="R46" s="37">
        <v>2</v>
      </c>
      <c r="S46" s="37">
        <f>R46/12*9*C46*E46*F46*O46*$S$6+R46/12*3*C46*E46*F46*O46*$R$6</f>
        <v>76714.676438400027</v>
      </c>
      <c r="T46" s="36">
        <v>0</v>
      </c>
      <c r="U46" s="36">
        <f>T46/12*6*C46*E46*F46*O46*$U$6+T46/12*3*C46*E46*F46*O46*$T$6+T46/12*3*C46*E46*F46*O46*$U$8</f>
        <v>0</v>
      </c>
    </row>
    <row r="47" spans="1:143" s="57" customFormat="1" x14ac:dyDescent="0.25">
      <c r="A47" s="21">
        <v>6</v>
      </c>
      <c r="B47" s="22" t="s">
        <v>63</v>
      </c>
      <c r="C47" s="23">
        <v>19007.45</v>
      </c>
      <c r="D47" s="51">
        <f t="shared" si="10"/>
        <v>0</v>
      </c>
      <c r="E47" s="25">
        <v>0.8</v>
      </c>
      <c r="F47" s="52">
        <v>1</v>
      </c>
      <c r="G47" s="53"/>
      <c r="H47" s="54"/>
      <c r="I47" s="54"/>
      <c r="J47" s="54"/>
      <c r="K47" s="54"/>
      <c r="L47" s="54"/>
      <c r="M47" s="54"/>
      <c r="N47" s="25">
        <v>1.4</v>
      </c>
      <c r="O47" s="25">
        <v>1.68</v>
      </c>
      <c r="P47" s="25">
        <v>2.23</v>
      </c>
      <c r="Q47" s="25">
        <v>2.39</v>
      </c>
      <c r="R47" s="29">
        <f t="shared" ref="R47:U47" si="11">SUM(R48:R50)</f>
        <v>336</v>
      </c>
      <c r="S47" s="29">
        <f t="shared" si="11"/>
        <v>8307103.5343295997</v>
      </c>
      <c r="T47" s="29">
        <f t="shared" si="11"/>
        <v>7</v>
      </c>
      <c r="U47" s="29">
        <f t="shared" si="11"/>
        <v>150148.28685780001</v>
      </c>
      <c r="V47" s="55"/>
      <c r="W47" s="55"/>
      <c r="X47" s="55"/>
      <c r="Y47" s="55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</row>
    <row r="48" spans="1:143" x14ac:dyDescent="0.25">
      <c r="A48" s="32">
        <v>31</v>
      </c>
      <c r="B48" s="33" t="s">
        <v>64</v>
      </c>
      <c r="C48" s="24">
        <v>19007.45</v>
      </c>
      <c r="D48" s="24">
        <f t="shared" si="10"/>
        <v>14825.811000000002</v>
      </c>
      <c r="E48" s="34">
        <v>1.36</v>
      </c>
      <c r="F48" s="35">
        <v>1</v>
      </c>
      <c r="G48" s="35"/>
      <c r="H48" s="28">
        <v>0.44</v>
      </c>
      <c r="I48" s="28">
        <v>0.28999999999999998</v>
      </c>
      <c r="J48" s="28">
        <v>0.05</v>
      </c>
      <c r="K48" s="28">
        <v>0.22</v>
      </c>
      <c r="L48" s="35">
        <v>1</v>
      </c>
      <c r="M48" s="35"/>
      <c r="N48" s="24">
        <v>1.4</v>
      </c>
      <c r="O48" s="24">
        <v>1.68</v>
      </c>
      <c r="P48" s="24">
        <v>2.23</v>
      </c>
      <c r="Q48" s="24">
        <v>2.39</v>
      </c>
      <c r="R48" s="37">
        <v>1</v>
      </c>
      <c r="S48" s="37">
        <f>R48/12*9*C48*E48*F48*O48*$S$6+R48/12*3*C48*E48*F48*O48*$R$6</f>
        <v>46576.767837600004</v>
      </c>
      <c r="T48" s="36"/>
      <c r="U48" s="36">
        <f>T48/12*6*C48*E48*F48*O48*$U$6+T48/12*3*C48*E48*F48*O48*$T$6+T48/12*3*C48*E48*F48*O48*$U$8</f>
        <v>0</v>
      </c>
    </row>
    <row r="49" spans="1:143" ht="33.75" customHeight="1" x14ac:dyDescent="0.25">
      <c r="A49" s="32">
        <v>32</v>
      </c>
      <c r="B49" s="33" t="s">
        <v>65</v>
      </c>
      <c r="C49" s="24">
        <v>19007.45</v>
      </c>
      <c r="D49" s="24">
        <f t="shared" si="10"/>
        <v>15205.960000000001</v>
      </c>
      <c r="E49" s="34">
        <v>0.72</v>
      </c>
      <c r="F49" s="35">
        <v>1</v>
      </c>
      <c r="G49" s="35"/>
      <c r="H49" s="28">
        <v>0.59</v>
      </c>
      <c r="I49" s="28">
        <v>0.16</v>
      </c>
      <c r="J49" s="28">
        <v>0.05</v>
      </c>
      <c r="K49" s="28">
        <v>0.2</v>
      </c>
      <c r="L49" s="35">
        <v>1</v>
      </c>
      <c r="M49" s="35"/>
      <c r="N49" s="24">
        <v>1.4</v>
      </c>
      <c r="O49" s="24">
        <v>1.68</v>
      </c>
      <c r="P49" s="24">
        <v>2.23</v>
      </c>
      <c r="Q49" s="24">
        <v>2.39</v>
      </c>
      <c r="R49" s="37">
        <v>335</v>
      </c>
      <c r="S49" s="37">
        <f>R49/12*9*C49*E49*F49*O49*$S$6+R49/12*3*C49*E49*F49*O49*$R$6</f>
        <v>8260526.7664919998</v>
      </c>
      <c r="T49" s="36">
        <v>5</v>
      </c>
      <c r="U49" s="36">
        <f>T49/12*6*C49*E49*F49*O49*$U$6+T49/12*3*C49*E49*F49*O49*$T$6+T49/12*3*C49*E49*F49*O49*$U$8</f>
        <v>111220.953228</v>
      </c>
    </row>
    <row r="50" spans="1:143" x14ac:dyDescent="0.25">
      <c r="A50" s="32">
        <v>33</v>
      </c>
      <c r="B50" s="33" t="s">
        <v>66</v>
      </c>
      <c r="C50" s="24">
        <v>19007.45</v>
      </c>
      <c r="D50" s="24">
        <f t="shared" si="10"/>
        <v>15396.034500000002</v>
      </c>
      <c r="E50" s="34">
        <v>0.63</v>
      </c>
      <c r="F50" s="35">
        <v>1</v>
      </c>
      <c r="G50" s="35"/>
      <c r="H50" s="28">
        <v>0.62</v>
      </c>
      <c r="I50" s="28">
        <v>0.15</v>
      </c>
      <c r="J50" s="28">
        <v>0.04</v>
      </c>
      <c r="K50" s="28">
        <v>0.19</v>
      </c>
      <c r="L50" s="35">
        <v>1</v>
      </c>
      <c r="M50" s="35"/>
      <c r="N50" s="24">
        <v>1.4</v>
      </c>
      <c r="O50" s="24">
        <v>1.68</v>
      </c>
      <c r="P50" s="24">
        <v>2.23</v>
      </c>
      <c r="Q50" s="24">
        <v>2.39</v>
      </c>
      <c r="R50" s="37">
        <v>0</v>
      </c>
      <c r="S50" s="37">
        <f>R50/12*9*C50*E50*F50*O50*$S$6+R50/12*3*C50*E50*F50*O50*$R$6</f>
        <v>0</v>
      </c>
      <c r="T50" s="36">
        <v>2</v>
      </c>
      <c r="U50" s="36">
        <f>T50/12*6*C50*E50*F50*O50*$U$6+T50/12*3*C50*E50*F50*O50*$T$6+T50/12*3*C50*E50*F50*O50*$U$8</f>
        <v>38927.333629800007</v>
      </c>
    </row>
    <row r="51" spans="1:143" s="57" customFormat="1" x14ac:dyDescent="0.25">
      <c r="A51" s="21">
        <v>12</v>
      </c>
      <c r="B51" s="22" t="s">
        <v>67</v>
      </c>
      <c r="C51" s="23">
        <v>19007.45</v>
      </c>
      <c r="D51" s="51">
        <f t="shared" si="10"/>
        <v>0</v>
      </c>
      <c r="E51" s="25">
        <v>0.65</v>
      </c>
      <c r="F51" s="52">
        <v>1</v>
      </c>
      <c r="G51" s="53"/>
      <c r="H51" s="54"/>
      <c r="I51" s="54"/>
      <c r="J51" s="54"/>
      <c r="K51" s="54"/>
      <c r="L51" s="54"/>
      <c r="M51" s="54"/>
      <c r="N51" s="25">
        <v>1.4</v>
      </c>
      <c r="O51" s="25">
        <v>1.68</v>
      </c>
      <c r="P51" s="25">
        <v>2.23</v>
      </c>
      <c r="Q51" s="25">
        <v>2.39</v>
      </c>
      <c r="R51" s="29">
        <f t="shared" ref="R51:U51" si="12">SUM(R52:R60)</f>
        <v>10</v>
      </c>
      <c r="S51" s="29">
        <f t="shared" si="12"/>
        <v>396073.76473665005</v>
      </c>
      <c r="T51" s="29">
        <f t="shared" si="12"/>
        <v>20</v>
      </c>
      <c r="U51" s="29">
        <f t="shared" si="12"/>
        <v>784725.61444200005</v>
      </c>
      <c r="V51" s="55"/>
      <c r="W51" s="55"/>
      <c r="X51" s="55"/>
      <c r="Y51" s="55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</row>
    <row r="52" spans="1:143" s="42" customFormat="1" x14ac:dyDescent="0.25">
      <c r="A52" s="32">
        <v>50</v>
      </c>
      <c r="B52" s="33" t="s">
        <v>68</v>
      </c>
      <c r="C52" s="24">
        <v>19007.45</v>
      </c>
      <c r="D52" s="24">
        <f t="shared" si="10"/>
        <v>15205.960000000001</v>
      </c>
      <c r="E52" s="34">
        <v>0.57999999999999996</v>
      </c>
      <c r="F52" s="35">
        <v>1</v>
      </c>
      <c r="G52" s="35"/>
      <c r="H52" s="28">
        <v>0.65</v>
      </c>
      <c r="I52" s="28">
        <v>0.1</v>
      </c>
      <c r="J52" s="28">
        <v>0.05</v>
      </c>
      <c r="K52" s="28">
        <v>0.2</v>
      </c>
      <c r="L52" s="35">
        <v>1</v>
      </c>
      <c r="M52" s="35"/>
      <c r="N52" s="24">
        <v>1.4</v>
      </c>
      <c r="O52" s="24">
        <v>1.68</v>
      </c>
      <c r="P52" s="24">
        <v>2.23</v>
      </c>
      <c r="Q52" s="24">
        <v>2.39</v>
      </c>
      <c r="R52" s="37">
        <v>0</v>
      </c>
      <c r="S52" s="37">
        <f t="shared" ref="S52:S60" si="13">R52/12*9*C52*E52*F52*O52*$S$6+R52/12*3*C52*E52*F52*O52*$R$6</f>
        <v>0</v>
      </c>
      <c r="T52" s="36">
        <v>0</v>
      </c>
      <c r="U52" s="36">
        <f t="shared" ref="U52:U60" si="14">T52/12*6*C52*E52*F52*O52*$U$6+T52/12*3*C52*E52*F52*O52*$T$6+T52/12*3*C52*E52*F52*O52*$U$8</f>
        <v>0</v>
      </c>
      <c r="V52" s="5"/>
      <c r="W52" s="5"/>
      <c r="X52" s="5"/>
      <c r="Y52" s="5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</row>
    <row r="53" spans="1:143" s="42" customFormat="1" x14ac:dyDescent="0.25">
      <c r="A53" s="32">
        <v>51</v>
      </c>
      <c r="B53" s="33" t="s">
        <v>69</v>
      </c>
      <c r="C53" s="24">
        <v>19007.45</v>
      </c>
      <c r="D53" s="24"/>
      <c r="E53" s="34">
        <v>0.62</v>
      </c>
      <c r="F53" s="35">
        <v>1</v>
      </c>
      <c r="G53" s="35"/>
      <c r="H53" s="28">
        <v>0.65</v>
      </c>
      <c r="I53" s="28">
        <v>0.1</v>
      </c>
      <c r="J53" s="28">
        <v>0.05</v>
      </c>
      <c r="K53" s="28">
        <v>0.2</v>
      </c>
      <c r="L53" s="35">
        <v>1</v>
      </c>
      <c r="M53" s="35"/>
      <c r="N53" s="24">
        <v>1.4</v>
      </c>
      <c r="O53" s="24">
        <v>1.68</v>
      </c>
      <c r="P53" s="24">
        <v>2.23</v>
      </c>
      <c r="Q53" s="24">
        <v>2.39</v>
      </c>
      <c r="R53" s="37"/>
      <c r="S53" s="37">
        <f t="shared" si="13"/>
        <v>0</v>
      </c>
      <c r="T53" s="36"/>
      <c r="U53" s="36">
        <f t="shared" si="14"/>
        <v>0</v>
      </c>
      <c r="V53" s="5"/>
      <c r="W53" s="5"/>
      <c r="X53" s="5"/>
      <c r="Y53" s="5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</row>
    <row r="54" spans="1:143" s="42" customFormat="1" x14ac:dyDescent="0.25">
      <c r="A54" s="32">
        <v>52</v>
      </c>
      <c r="B54" s="33" t="s">
        <v>70</v>
      </c>
      <c r="C54" s="24">
        <v>19007.45</v>
      </c>
      <c r="D54" s="24">
        <f>C54*(H54+I54+J54)</f>
        <v>15396.034500000002</v>
      </c>
      <c r="E54" s="34">
        <v>1.4</v>
      </c>
      <c r="F54" s="35">
        <v>1</v>
      </c>
      <c r="G54" s="35"/>
      <c r="H54" s="28">
        <v>0.54</v>
      </c>
      <c r="I54" s="28">
        <v>0.22</v>
      </c>
      <c r="J54" s="28">
        <v>0.05</v>
      </c>
      <c r="K54" s="28">
        <v>0.2</v>
      </c>
      <c r="L54" s="35">
        <v>1</v>
      </c>
      <c r="M54" s="35"/>
      <c r="N54" s="24">
        <v>1.4</v>
      </c>
      <c r="O54" s="24">
        <v>1.68</v>
      </c>
      <c r="P54" s="24">
        <v>2.23</v>
      </c>
      <c r="Q54" s="24">
        <v>2.39</v>
      </c>
      <c r="R54" s="37">
        <v>0</v>
      </c>
      <c r="S54" s="37">
        <f t="shared" si="13"/>
        <v>0</v>
      </c>
      <c r="T54" s="36"/>
      <c r="U54" s="36">
        <f t="shared" si="14"/>
        <v>0</v>
      </c>
      <c r="V54" s="5"/>
      <c r="W54" s="5"/>
      <c r="X54" s="5"/>
      <c r="Y54" s="5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</row>
    <row r="55" spans="1:143" s="42" customFormat="1" x14ac:dyDescent="0.25">
      <c r="A55" s="32">
        <v>53</v>
      </c>
      <c r="B55" s="33" t="s">
        <v>71</v>
      </c>
      <c r="C55" s="24">
        <v>19007.45</v>
      </c>
      <c r="D55" s="24"/>
      <c r="E55" s="34">
        <v>1.27</v>
      </c>
      <c r="F55" s="35">
        <v>1</v>
      </c>
      <c r="G55" s="35"/>
      <c r="H55" s="28">
        <v>0.54</v>
      </c>
      <c r="I55" s="28">
        <v>0.22</v>
      </c>
      <c r="J55" s="28">
        <v>0.05</v>
      </c>
      <c r="K55" s="28">
        <v>0.2</v>
      </c>
      <c r="L55" s="35">
        <v>1</v>
      </c>
      <c r="M55" s="35"/>
      <c r="N55" s="24">
        <v>1.4</v>
      </c>
      <c r="O55" s="24">
        <v>1.68</v>
      </c>
      <c r="P55" s="24">
        <v>2.23</v>
      </c>
      <c r="Q55" s="24">
        <v>2.39</v>
      </c>
      <c r="R55" s="37"/>
      <c r="S55" s="37">
        <f t="shared" si="13"/>
        <v>0</v>
      </c>
      <c r="T55" s="36">
        <v>20</v>
      </c>
      <c r="U55" s="36">
        <f t="shared" si="14"/>
        <v>784725.61444200005</v>
      </c>
      <c r="V55" s="5"/>
      <c r="W55" s="5"/>
      <c r="X55" s="5"/>
      <c r="Y55" s="5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</row>
    <row r="56" spans="1:143" s="42" customFormat="1" x14ac:dyDescent="0.25">
      <c r="A56" s="32">
        <v>54</v>
      </c>
      <c r="B56" s="33" t="s">
        <v>72</v>
      </c>
      <c r="C56" s="24">
        <v>19007.45</v>
      </c>
      <c r="D56" s="24"/>
      <c r="E56" s="34">
        <v>2.82</v>
      </c>
      <c r="F56" s="35">
        <v>1</v>
      </c>
      <c r="G56" s="35"/>
      <c r="H56" s="28">
        <v>0.6</v>
      </c>
      <c r="I56" s="28">
        <v>0.17</v>
      </c>
      <c r="J56" s="28">
        <v>0.04</v>
      </c>
      <c r="K56" s="28">
        <v>0.19</v>
      </c>
      <c r="L56" s="35">
        <v>1</v>
      </c>
      <c r="M56" s="35"/>
      <c r="N56" s="24">
        <v>1.4</v>
      </c>
      <c r="O56" s="24">
        <v>1.68</v>
      </c>
      <c r="P56" s="24">
        <v>2.23</v>
      </c>
      <c r="Q56" s="24">
        <v>2.39</v>
      </c>
      <c r="R56" s="37">
        <v>2</v>
      </c>
      <c r="S56" s="37">
        <f t="shared" si="13"/>
        <v>193156.5960324</v>
      </c>
      <c r="T56" s="36"/>
      <c r="U56" s="36">
        <f t="shared" si="14"/>
        <v>0</v>
      </c>
      <c r="V56" s="5"/>
      <c r="W56" s="5"/>
      <c r="X56" s="5"/>
      <c r="Y56" s="5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</row>
    <row r="57" spans="1:143" s="42" customFormat="1" x14ac:dyDescent="0.25">
      <c r="A57" s="32">
        <v>55</v>
      </c>
      <c r="B57" s="33" t="s">
        <v>73</v>
      </c>
      <c r="C57" s="24">
        <v>19007.45</v>
      </c>
      <c r="D57" s="24"/>
      <c r="E57" s="34">
        <v>3.51</v>
      </c>
      <c r="F57" s="35">
        <v>1</v>
      </c>
      <c r="G57" s="35"/>
      <c r="H57" s="28">
        <v>0.6</v>
      </c>
      <c r="I57" s="28">
        <v>0.17</v>
      </c>
      <c r="J57" s="28">
        <v>0.04</v>
      </c>
      <c r="K57" s="28">
        <v>0.19</v>
      </c>
      <c r="L57" s="35">
        <v>1</v>
      </c>
      <c r="M57" s="35"/>
      <c r="N57" s="24">
        <v>1.4</v>
      </c>
      <c r="O57" s="24">
        <v>1.68</v>
      </c>
      <c r="P57" s="24">
        <v>2.23</v>
      </c>
      <c r="Q57" s="24">
        <v>2.39</v>
      </c>
      <c r="R57" s="37"/>
      <c r="S57" s="37">
        <f t="shared" si="13"/>
        <v>0</v>
      </c>
      <c r="T57" s="36"/>
      <c r="U57" s="36">
        <f t="shared" si="14"/>
        <v>0</v>
      </c>
      <c r="V57" s="5"/>
      <c r="W57" s="5"/>
      <c r="X57" s="5"/>
      <c r="Y57" s="5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</row>
    <row r="58" spans="1:143" s="42" customFormat="1" ht="40.5" customHeight="1" x14ac:dyDescent="0.25">
      <c r="A58" s="32">
        <v>56</v>
      </c>
      <c r="B58" s="33" t="s">
        <v>74</v>
      </c>
      <c r="C58" s="24">
        <v>19007.45</v>
      </c>
      <c r="D58" s="24">
        <f>C58*(H58+I58+J58)</f>
        <v>15396.034500000002</v>
      </c>
      <c r="E58" s="34">
        <v>1.18</v>
      </c>
      <c r="F58" s="35">
        <v>1</v>
      </c>
      <c r="G58" s="35"/>
      <c r="H58" s="28">
        <v>0.6</v>
      </c>
      <c r="I58" s="28">
        <v>0.17</v>
      </c>
      <c r="J58" s="28">
        <v>0.04</v>
      </c>
      <c r="K58" s="28">
        <v>0.19</v>
      </c>
      <c r="L58" s="35">
        <v>1</v>
      </c>
      <c r="M58" s="35"/>
      <c r="N58" s="24">
        <v>1.4</v>
      </c>
      <c r="O58" s="24">
        <v>1.68</v>
      </c>
      <c r="P58" s="24">
        <v>2.23</v>
      </c>
      <c r="Q58" s="24">
        <v>2.39</v>
      </c>
      <c r="R58" s="37">
        <v>3</v>
      </c>
      <c r="S58" s="37">
        <f t="shared" si="13"/>
        <v>121236.58687140001</v>
      </c>
      <c r="T58" s="36"/>
      <c r="U58" s="36">
        <f t="shared" si="14"/>
        <v>0</v>
      </c>
      <c r="V58" s="5"/>
      <c r="W58" s="5"/>
      <c r="X58" s="5"/>
      <c r="Y58" s="5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</row>
    <row r="59" spans="1:143" s="42" customFormat="1" ht="22.5" customHeight="1" x14ac:dyDescent="0.25">
      <c r="A59" s="32">
        <v>57</v>
      </c>
      <c r="B59" s="33" t="s">
        <v>75</v>
      </c>
      <c r="C59" s="24">
        <v>19007.45</v>
      </c>
      <c r="D59" s="24"/>
      <c r="E59" s="34">
        <v>0.98</v>
      </c>
      <c r="F59" s="35">
        <v>1</v>
      </c>
      <c r="G59" s="35"/>
      <c r="H59" s="28">
        <v>0.6</v>
      </c>
      <c r="I59" s="28">
        <v>0.17</v>
      </c>
      <c r="J59" s="28">
        <v>0.04</v>
      </c>
      <c r="K59" s="28">
        <v>0.19</v>
      </c>
      <c r="L59" s="35">
        <v>1</v>
      </c>
      <c r="M59" s="35"/>
      <c r="N59" s="24">
        <v>1.4</v>
      </c>
      <c r="O59" s="24">
        <v>1.68</v>
      </c>
      <c r="P59" s="24">
        <v>2.23</v>
      </c>
      <c r="Q59" s="24">
        <v>2.39</v>
      </c>
      <c r="R59" s="37"/>
      <c r="S59" s="37">
        <f t="shared" si="13"/>
        <v>0</v>
      </c>
      <c r="T59" s="36"/>
      <c r="U59" s="36">
        <f t="shared" si="14"/>
        <v>0</v>
      </c>
      <c r="V59" s="5"/>
      <c r="W59" s="5"/>
      <c r="X59" s="5"/>
      <c r="Y59" s="5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</row>
    <row r="60" spans="1:143" x14ac:dyDescent="0.25">
      <c r="A60" s="32">
        <v>58</v>
      </c>
      <c r="B60" s="33" t="s">
        <v>76</v>
      </c>
      <c r="C60" s="24">
        <v>19007.45</v>
      </c>
      <c r="D60" s="24">
        <f>C60*(H60+I60+J60)</f>
        <v>15776.183500000003</v>
      </c>
      <c r="E60" s="34">
        <v>0.53</v>
      </c>
      <c r="F60" s="59">
        <v>0.9</v>
      </c>
      <c r="G60" s="35"/>
      <c r="H60" s="28">
        <v>0.68</v>
      </c>
      <c r="I60" s="28">
        <v>0.11</v>
      </c>
      <c r="J60" s="28">
        <v>0.04</v>
      </c>
      <c r="K60" s="28">
        <v>0.17</v>
      </c>
      <c r="L60" s="59">
        <v>0.9</v>
      </c>
      <c r="M60" s="59"/>
      <c r="N60" s="24">
        <v>1.4</v>
      </c>
      <c r="O60" s="24">
        <v>1.68</v>
      </c>
      <c r="P60" s="24">
        <v>2.23</v>
      </c>
      <c r="Q60" s="24">
        <v>2.39</v>
      </c>
      <c r="R60" s="37">
        <v>5</v>
      </c>
      <c r="S60" s="37">
        <f t="shared" si="13"/>
        <v>81680.581832850003</v>
      </c>
      <c r="T60" s="36">
        <v>0</v>
      </c>
      <c r="U60" s="36">
        <f t="shared" si="14"/>
        <v>0</v>
      </c>
    </row>
    <row r="61" spans="1:143" s="57" customFormat="1" x14ac:dyDescent="0.25">
      <c r="A61" s="21">
        <v>13</v>
      </c>
      <c r="B61" s="22" t="s">
        <v>77</v>
      </c>
      <c r="C61" s="23">
        <v>19007.45</v>
      </c>
      <c r="D61" s="51">
        <f>C61*(H61+I61+J61)</f>
        <v>0</v>
      </c>
      <c r="E61" s="25">
        <v>1.49</v>
      </c>
      <c r="F61" s="52">
        <v>1</v>
      </c>
      <c r="G61" s="53"/>
      <c r="H61" s="54"/>
      <c r="I61" s="54"/>
      <c r="J61" s="54"/>
      <c r="K61" s="54"/>
      <c r="L61" s="54"/>
      <c r="M61" s="54"/>
      <c r="N61" s="23">
        <v>1.4</v>
      </c>
      <c r="O61" s="23">
        <v>1.68</v>
      </c>
      <c r="P61" s="23">
        <v>2.23</v>
      </c>
      <c r="Q61" s="23">
        <v>2.39</v>
      </c>
      <c r="R61" s="29">
        <f t="shared" ref="R61:U61" si="15">SUM(R62:R70)</f>
        <v>1516</v>
      </c>
      <c r="S61" s="29">
        <f t="shared" si="15"/>
        <v>73819039.879084498</v>
      </c>
      <c r="T61" s="29">
        <f t="shared" si="15"/>
        <v>267</v>
      </c>
      <c r="U61" s="29">
        <f t="shared" si="15"/>
        <v>10889767.109390402</v>
      </c>
      <c r="V61" s="55"/>
      <c r="W61" s="55"/>
      <c r="X61" s="55"/>
      <c r="Y61" s="55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  <c r="CN61" s="56"/>
      <c r="CO61" s="56"/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CZ61" s="56"/>
      <c r="DA61" s="56"/>
      <c r="DB61" s="56"/>
      <c r="DC61" s="56"/>
      <c r="DD61" s="56"/>
      <c r="DE61" s="56"/>
      <c r="DF61" s="56"/>
      <c r="DG61" s="56"/>
      <c r="DH61" s="56"/>
      <c r="DI61" s="56"/>
      <c r="DJ61" s="56"/>
      <c r="DK61" s="56"/>
      <c r="DL61" s="56"/>
      <c r="DM61" s="56"/>
      <c r="DN61" s="56"/>
      <c r="DO61" s="56"/>
      <c r="DP61" s="56"/>
      <c r="DQ61" s="56"/>
      <c r="DR61" s="56"/>
      <c r="DS61" s="56"/>
      <c r="DT61" s="56"/>
      <c r="DU61" s="56"/>
      <c r="DV61" s="56"/>
      <c r="DW61" s="56"/>
      <c r="DX61" s="56"/>
      <c r="DY61" s="56"/>
      <c r="DZ61" s="56"/>
      <c r="EA61" s="56"/>
      <c r="EB61" s="56"/>
      <c r="EC61" s="56"/>
      <c r="ED61" s="56"/>
      <c r="EE61" s="56"/>
      <c r="EF61" s="56"/>
      <c r="EG61" s="56"/>
      <c r="EH61" s="56"/>
      <c r="EI61" s="56"/>
      <c r="EJ61" s="56"/>
      <c r="EK61" s="56"/>
      <c r="EL61" s="56"/>
      <c r="EM61" s="56"/>
    </row>
    <row r="62" spans="1:143" x14ac:dyDescent="0.25">
      <c r="A62" s="32">
        <v>171</v>
      </c>
      <c r="B62" s="33" t="s">
        <v>78</v>
      </c>
      <c r="C62" s="24">
        <v>19007.45</v>
      </c>
      <c r="D62" s="24">
        <f>C62*(H62+I62+J62)</f>
        <v>15015.885500000002</v>
      </c>
      <c r="E62" s="34">
        <v>0.72</v>
      </c>
      <c r="F62" s="35">
        <v>0.9</v>
      </c>
      <c r="G62" s="35"/>
      <c r="H62" s="28">
        <v>0.56999999999999995</v>
      </c>
      <c r="I62" s="28">
        <v>0.17</v>
      </c>
      <c r="J62" s="28">
        <v>0.05</v>
      </c>
      <c r="K62" s="28">
        <v>0.21</v>
      </c>
      <c r="L62" s="35">
        <v>0.9</v>
      </c>
      <c r="M62" s="35"/>
      <c r="N62" s="24">
        <v>1.4</v>
      </c>
      <c r="O62" s="24">
        <v>1.68</v>
      </c>
      <c r="P62" s="24">
        <v>2.23</v>
      </c>
      <c r="Q62" s="24">
        <v>2.39</v>
      </c>
      <c r="R62" s="37">
        <v>120</v>
      </c>
      <c r="S62" s="37">
        <f t="shared" ref="S62:S70" si="16">R62/12*9*C62*E62*F62*O62*$S$6+R62/12*3*C62*E62*F62*O62*$R$6</f>
        <v>2663095.1963616</v>
      </c>
      <c r="T62" s="36">
        <v>10</v>
      </c>
      <c r="U62" s="36">
        <f t="shared" ref="U62:U70" si="17">T62/12*6*C62*E62*F62*O62*$U$6+T62/12*3*C62*E62*F62*O62*$T$6+T62/12*3*C62*E62*F62*O62*$U$8</f>
        <v>200197.71581039997</v>
      </c>
    </row>
    <row r="63" spans="1:143" s="42" customFormat="1" ht="45" x14ac:dyDescent="0.25">
      <c r="A63" s="32">
        <v>172</v>
      </c>
      <c r="B63" s="33" t="s">
        <v>79</v>
      </c>
      <c r="C63" s="24">
        <v>19007.45</v>
      </c>
      <c r="D63" s="24">
        <f>C63*(H63+I63+J63)</f>
        <v>15205.960000000001</v>
      </c>
      <c r="E63" s="34">
        <v>0.85</v>
      </c>
      <c r="F63" s="35">
        <v>1</v>
      </c>
      <c r="G63" s="35">
        <v>0.19</v>
      </c>
      <c r="H63" s="28">
        <v>0.57999999999999996</v>
      </c>
      <c r="I63" s="28">
        <v>0.18</v>
      </c>
      <c r="J63" s="28">
        <v>0.04</v>
      </c>
      <c r="K63" s="28">
        <v>0.2</v>
      </c>
      <c r="L63" s="35">
        <v>1</v>
      </c>
      <c r="M63" s="35"/>
      <c r="N63" s="24">
        <v>1.4</v>
      </c>
      <c r="O63" s="24">
        <v>1.68</v>
      </c>
      <c r="P63" s="24">
        <v>2.23</v>
      </c>
      <c r="Q63" s="24">
        <v>2.39</v>
      </c>
      <c r="R63" s="37">
        <v>100</v>
      </c>
      <c r="S63" s="37">
        <f t="shared" si="16"/>
        <v>2911047.9898500005</v>
      </c>
      <c r="T63" s="36">
        <v>74</v>
      </c>
      <c r="U63" s="36">
        <f t="shared" si="17"/>
        <v>1943277.2105669999</v>
      </c>
      <c r="V63" s="5"/>
      <c r="W63" s="5"/>
      <c r="X63" s="5"/>
      <c r="Y63" s="5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</row>
    <row r="64" spans="1:143" s="42" customFormat="1" ht="30" x14ac:dyDescent="0.25">
      <c r="A64" s="32">
        <v>59</v>
      </c>
      <c r="B64" s="33" t="s">
        <v>80</v>
      </c>
      <c r="C64" s="24">
        <v>19007.45</v>
      </c>
      <c r="D64" s="24"/>
      <c r="E64" s="34">
        <v>1.85</v>
      </c>
      <c r="F64" s="35">
        <v>1</v>
      </c>
      <c r="G64" s="35">
        <v>0.19</v>
      </c>
      <c r="H64" s="28">
        <v>0.57999999999999996</v>
      </c>
      <c r="I64" s="28">
        <v>0.18</v>
      </c>
      <c r="J64" s="28">
        <v>0.04</v>
      </c>
      <c r="K64" s="28">
        <v>0.2</v>
      </c>
      <c r="L64" s="35">
        <v>1</v>
      </c>
      <c r="M64" s="35"/>
      <c r="N64" s="24">
        <v>1.4</v>
      </c>
      <c r="O64" s="24">
        <v>1.68</v>
      </c>
      <c r="P64" s="24">
        <v>2.23</v>
      </c>
      <c r="Q64" s="24">
        <v>2.39</v>
      </c>
      <c r="R64" s="37">
        <v>18</v>
      </c>
      <c r="S64" s="37">
        <f t="shared" si="16"/>
        <v>1140445.8595530002</v>
      </c>
      <c r="T64" s="36"/>
      <c r="U64" s="36">
        <f t="shared" si="17"/>
        <v>0</v>
      </c>
      <c r="V64" s="5"/>
      <c r="W64" s="5"/>
      <c r="X64" s="5"/>
      <c r="Y64" s="5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</row>
    <row r="65" spans="1:143" s="42" customFormat="1" ht="41.25" customHeight="1" x14ac:dyDescent="0.25">
      <c r="A65" s="32">
        <v>60</v>
      </c>
      <c r="B65" s="33" t="s">
        <v>81</v>
      </c>
      <c r="C65" s="24">
        <v>19007.45</v>
      </c>
      <c r="D65" s="24">
        <f>C65*(H65+I65+J65)</f>
        <v>16536.481500000002</v>
      </c>
      <c r="E65" s="34">
        <v>1.75</v>
      </c>
      <c r="F65" s="35">
        <v>1</v>
      </c>
      <c r="G65" s="35">
        <v>0.13</v>
      </c>
      <c r="H65" s="28">
        <v>0.5</v>
      </c>
      <c r="I65" s="28">
        <v>0.34</v>
      </c>
      <c r="J65" s="28">
        <v>0.03</v>
      </c>
      <c r="K65" s="28">
        <v>0.13</v>
      </c>
      <c r="L65" s="35">
        <v>1</v>
      </c>
      <c r="M65" s="35"/>
      <c r="N65" s="24">
        <v>1.4</v>
      </c>
      <c r="O65" s="24">
        <v>1.68</v>
      </c>
      <c r="P65" s="24">
        <v>2.23</v>
      </c>
      <c r="Q65" s="24">
        <v>2.39</v>
      </c>
      <c r="R65" s="37">
        <v>845</v>
      </c>
      <c r="S65" s="37">
        <f t="shared" si="16"/>
        <v>50643673.117537498</v>
      </c>
      <c r="T65" s="36">
        <v>125</v>
      </c>
      <c r="U65" s="36">
        <f t="shared" si="17"/>
        <v>6758217.6440625004</v>
      </c>
      <c r="V65" s="5"/>
      <c r="W65" s="5"/>
      <c r="X65" s="5"/>
      <c r="Y65" s="5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</row>
    <row r="66" spans="1:143" s="42" customFormat="1" ht="41.25" customHeight="1" x14ac:dyDescent="0.25">
      <c r="A66" s="32">
        <v>61</v>
      </c>
      <c r="B66" s="33" t="s">
        <v>82</v>
      </c>
      <c r="C66" s="24">
        <v>19007.45</v>
      </c>
      <c r="D66" s="24"/>
      <c r="E66" s="34">
        <v>3.48</v>
      </c>
      <c r="F66" s="35">
        <v>1</v>
      </c>
      <c r="G66" s="35"/>
      <c r="H66" s="28">
        <v>0.5</v>
      </c>
      <c r="I66" s="28">
        <v>0.34</v>
      </c>
      <c r="J66" s="28">
        <v>0.03</v>
      </c>
      <c r="K66" s="28">
        <v>0.13</v>
      </c>
      <c r="L66" s="35">
        <v>1</v>
      </c>
      <c r="M66" s="35"/>
      <c r="N66" s="24">
        <v>1.4</v>
      </c>
      <c r="O66" s="24">
        <v>1.68</v>
      </c>
      <c r="P66" s="24">
        <v>2.23</v>
      </c>
      <c r="Q66" s="24">
        <v>2.39</v>
      </c>
      <c r="R66" s="37"/>
      <c r="S66" s="37">
        <f t="shared" si="16"/>
        <v>0</v>
      </c>
      <c r="T66" s="36"/>
      <c r="U66" s="36">
        <f t="shared" si="17"/>
        <v>0</v>
      </c>
      <c r="V66" s="5"/>
      <c r="W66" s="5"/>
      <c r="X66" s="5"/>
      <c r="Y66" s="5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</row>
    <row r="67" spans="1:143" x14ac:dyDescent="0.25">
      <c r="A67" s="32">
        <v>62</v>
      </c>
      <c r="B67" s="33" t="s">
        <v>83</v>
      </c>
      <c r="C67" s="24">
        <v>19007.45</v>
      </c>
      <c r="D67" s="24">
        <f>C67*(H67+I67+J67)</f>
        <v>15966.258000000002</v>
      </c>
      <c r="E67" s="34">
        <v>1.1599999999999999</v>
      </c>
      <c r="F67" s="35">
        <v>1</v>
      </c>
      <c r="G67" s="35">
        <v>0.16</v>
      </c>
      <c r="H67" s="28">
        <v>0.5</v>
      </c>
      <c r="I67" s="28">
        <v>0.31</v>
      </c>
      <c r="J67" s="28">
        <v>0.03</v>
      </c>
      <c r="K67" s="28">
        <v>0.16</v>
      </c>
      <c r="L67" s="35">
        <v>1</v>
      </c>
      <c r="M67" s="35"/>
      <c r="N67" s="24">
        <v>1.4</v>
      </c>
      <c r="O67" s="24">
        <v>1.68</v>
      </c>
      <c r="P67" s="24">
        <v>2.23</v>
      </c>
      <c r="Q67" s="24">
        <v>2.39</v>
      </c>
      <c r="R67" s="37">
        <v>347</v>
      </c>
      <c r="S67" s="37">
        <f t="shared" si="16"/>
        <v>13785353.374993199</v>
      </c>
      <c r="T67" s="36">
        <v>46</v>
      </c>
      <c r="U67" s="36">
        <f t="shared" si="17"/>
        <v>1648541.6845128001</v>
      </c>
    </row>
    <row r="68" spans="1:143" s="42" customFormat="1" x14ac:dyDescent="0.25">
      <c r="A68" s="32">
        <v>34</v>
      </c>
      <c r="B68" s="33" t="s">
        <v>84</v>
      </c>
      <c r="C68" s="24">
        <v>19007.45</v>
      </c>
      <c r="D68" s="24"/>
      <c r="E68" s="34">
        <v>1.84</v>
      </c>
      <c r="F68" s="35">
        <v>1</v>
      </c>
      <c r="G68" s="35"/>
      <c r="H68" s="28">
        <v>0.54</v>
      </c>
      <c r="I68" s="28">
        <v>0.2</v>
      </c>
      <c r="J68" s="28">
        <v>0.05</v>
      </c>
      <c r="K68" s="28">
        <v>0.21</v>
      </c>
      <c r="L68" s="35">
        <v>1</v>
      </c>
      <c r="M68" s="35"/>
      <c r="N68" s="24">
        <v>1.4</v>
      </c>
      <c r="O68" s="24">
        <v>1.68</v>
      </c>
      <c r="P68" s="24">
        <v>2.23</v>
      </c>
      <c r="Q68" s="24">
        <v>2.39</v>
      </c>
      <c r="R68" s="37"/>
      <c r="S68" s="37">
        <f t="shared" si="16"/>
        <v>0</v>
      </c>
      <c r="T68" s="36"/>
      <c r="U68" s="36">
        <f t="shared" si="17"/>
        <v>0</v>
      </c>
      <c r="V68" s="5"/>
      <c r="W68" s="5"/>
      <c r="X68" s="5"/>
      <c r="Y68" s="5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</row>
    <row r="69" spans="1:143" s="42" customFormat="1" x14ac:dyDescent="0.25">
      <c r="A69" s="32">
        <v>63</v>
      </c>
      <c r="B69" s="33" t="s">
        <v>85</v>
      </c>
      <c r="C69" s="24">
        <v>19007.45</v>
      </c>
      <c r="D69" s="24"/>
      <c r="E69" s="34">
        <v>1.42</v>
      </c>
      <c r="F69" s="35">
        <v>1</v>
      </c>
      <c r="G69" s="35"/>
      <c r="H69" s="28">
        <v>0.54</v>
      </c>
      <c r="I69" s="28">
        <v>0.2</v>
      </c>
      <c r="J69" s="28">
        <v>0.05</v>
      </c>
      <c r="K69" s="28">
        <v>0.21</v>
      </c>
      <c r="L69" s="35">
        <v>1</v>
      </c>
      <c r="M69" s="35"/>
      <c r="N69" s="24">
        <v>1.4</v>
      </c>
      <c r="O69" s="24">
        <v>1.68</v>
      </c>
      <c r="P69" s="24">
        <v>2.23</v>
      </c>
      <c r="Q69" s="24">
        <v>2.39</v>
      </c>
      <c r="R69" s="37">
        <v>6</v>
      </c>
      <c r="S69" s="37">
        <f t="shared" si="16"/>
        <v>291789.75145320001</v>
      </c>
      <c r="T69" s="36">
        <v>1</v>
      </c>
      <c r="U69" s="36">
        <f t="shared" si="17"/>
        <v>43870.487106599998</v>
      </c>
      <c r="V69" s="5"/>
      <c r="W69" s="5"/>
      <c r="X69" s="5"/>
      <c r="Y69" s="5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</row>
    <row r="70" spans="1:143" x14ac:dyDescent="0.25">
      <c r="A70" s="32">
        <v>173</v>
      </c>
      <c r="B70" s="33" t="s">
        <v>86</v>
      </c>
      <c r="C70" s="24">
        <v>19007.45</v>
      </c>
      <c r="D70" s="24">
        <f>C70*(H70+I70+J70)</f>
        <v>15015.885500000002</v>
      </c>
      <c r="E70" s="34">
        <v>0.87</v>
      </c>
      <c r="F70" s="35">
        <v>1</v>
      </c>
      <c r="G70" s="35"/>
      <c r="H70" s="28">
        <v>0.54</v>
      </c>
      <c r="I70" s="28">
        <v>0.2</v>
      </c>
      <c r="J70" s="28">
        <v>0.05</v>
      </c>
      <c r="K70" s="28">
        <v>0.21</v>
      </c>
      <c r="L70" s="35">
        <v>1</v>
      </c>
      <c r="M70" s="35"/>
      <c r="N70" s="24">
        <v>1.4</v>
      </c>
      <c r="O70" s="24">
        <v>1.68</v>
      </c>
      <c r="P70" s="24">
        <v>2.23</v>
      </c>
      <c r="Q70" s="24">
        <v>2.39</v>
      </c>
      <c r="R70" s="37">
        <v>80</v>
      </c>
      <c r="S70" s="37">
        <f t="shared" si="16"/>
        <v>2383634.5893359999</v>
      </c>
      <c r="T70" s="36">
        <v>11</v>
      </c>
      <c r="U70" s="36">
        <f t="shared" si="17"/>
        <v>295662.36733110005</v>
      </c>
    </row>
    <row r="71" spans="1:143" s="57" customFormat="1" x14ac:dyDescent="0.25">
      <c r="A71" s="21">
        <v>14</v>
      </c>
      <c r="B71" s="22" t="s">
        <v>87</v>
      </c>
      <c r="C71" s="23">
        <v>19007.45</v>
      </c>
      <c r="D71" s="51">
        <f>C71*(H71+I71+J71)</f>
        <v>0</v>
      </c>
      <c r="E71" s="25">
        <v>1.36</v>
      </c>
      <c r="F71" s="52">
        <v>1</v>
      </c>
      <c r="G71" s="53"/>
      <c r="H71" s="54"/>
      <c r="I71" s="54"/>
      <c r="J71" s="54"/>
      <c r="K71" s="54"/>
      <c r="L71" s="53">
        <v>1</v>
      </c>
      <c r="M71" s="53"/>
      <c r="N71" s="23">
        <v>1.4</v>
      </c>
      <c r="O71" s="23">
        <v>1.68</v>
      </c>
      <c r="P71" s="23">
        <v>2.23</v>
      </c>
      <c r="Q71" s="23">
        <v>2.39</v>
      </c>
      <c r="R71" s="29">
        <f t="shared" ref="R71:U71" si="18">SUM(R72:R77)</f>
        <v>190</v>
      </c>
      <c r="S71" s="29">
        <f t="shared" si="18"/>
        <v>7289949.119052601</v>
      </c>
      <c r="T71" s="29">
        <f t="shared" si="18"/>
        <v>49</v>
      </c>
      <c r="U71" s="29">
        <f t="shared" si="18"/>
        <v>2728002.825009</v>
      </c>
      <c r="V71" s="55"/>
      <c r="W71" s="55"/>
      <c r="X71" s="55"/>
      <c r="Y71" s="55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  <c r="CO71" s="56"/>
      <c r="CP71" s="56"/>
      <c r="CQ71" s="56"/>
      <c r="CR71" s="56"/>
      <c r="CS71" s="56"/>
      <c r="CT71" s="56"/>
      <c r="CU71" s="56"/>
      <c r="CV71" s="56"/>
      <c r="CW71" s="56"/>
      <c r="CX71" s="56"/>
      <c r="CY71" s="56"/>
      <c r="CZ71" s="56"/>
      <c r="DA71" s="56"/>
      <c r="DB71" s="56"/>
      <c r="DC71" s="56"/>
      <c r="DD71" s="56"/>
      <c r="DE71" s="56"/>
      <c r="DF71" s="56"/>
      <c r="DG71" s="56"/>
      <c r="DH71" s="56"/>
      <c r="DI71" s="56"/>
      <c r="DJ71" s="56"/>
      <c r="DK71" s="56"/>
      <c r="DL71" s="56"/>
      <c r="DM71" s="56"/>
      <c r="DN71" s="56"/>
      <c r="DO71" s="56"/>
      <c r="DP71" s="56"/>
      <c r="DQ71" s="56"/>
      <c r="DR71" s="56"/>
      <c r="DS71" s="56"/>
      <c r="DT71" s="56"/>
      <c r="DU71" s="56"/>
      <c r="DV71" s="56"/>
      <c r="DW71" s="56"/>
      <c r="DX71" s="56"/>
      <c r="DY71" s="56"/>
      <c r="DZ71" s="56"/>
      <c r="EA71" s="56"/>
      <c r="EB71" s="56"/>
      <c r="EC71" s="56"/>
      <c r="ED71" s="56"/>
      <c r="EE71" s="56"/>
      <c r="EF71" s="56"/>
      <c r="EG71" s="56"/>
      <c r="EH71" s="56"/>
      <c r="EI71" s="56"/>
      <c r="EJ71" s="56"/>
      <c r="EK71" s="56"/>
      <c r="EL71" s="56"/>
      <c r="EM71" s="56"/>
    </row>
    <row r="72" spans="1:143" s="42" customFormat="1" ht="30" x14ac:dyDescent="0.25">
      <c r="A72" s="32">
        <v>104</v>
      </c>
      <c r="B72" s="33" t="s">
        <v>88</v>
      </c>
      <c r="C72" s="24">
        <v>19007.45</v>
      </c>
      <c r="D72" s="24"/>
      <c r="E72" s="24">
        <v>1.73</v>
      </c>
      <c r="F72" s="35">
        <v>1</v>
      </c>
      <c r="G72" s="35"/>
      <c r="H72" s="28">
        <v>0.73</v>
      </c>
      <c r="I72" s="28">
        <v>0.05</v>
      </c>
      <c r="J72" s="28">
        <v>0.04</v>
      </c>
      <c r="K72" s="28">
        <v>0.18</v>
      </c>
      <c r="L72" s="35">
        <v>1</v>
      </c>
      <c r="M72" s="35"/>
      <c r="N72" s="24">
        <v>1.4</v>
      </c>
      <c r="O72" s="24">
        <v>1.68</v>
      </c>
      <c r="P72" s="24">
        <v>2.23</v>
      </c>
      <c r="Q72" s="24">
        <v>2.39</v>
      </c>
      <c r="R72" s="60"/>
      <c r="S72" s="37">
        <f t="shared" ref="S72:S77" si="19">R72/12*9*C72*E72*F72*O72*$S$6+R72/12*3*C72*E72*F72*O72*$R$6</f>
        <v>0</v>
      </c>
      <c r="T72" s="30"/>
      <c r="U72" s="36">
        <f t="shared" ref="U72:U77" si="20">T72/12*6*C72*E72*F72*O72*$U$6+T72/12*3*C72*E72*F72*O72*$T$6+T72/12*3*C72*E72*F72*O72*$U$8</f>
        <v>0</v>
      </c>
      <c r="V72" s="5"/>
      <c r="W72" s="5"/>
      <c r="X72" s="5"/>
      <c r="Y72" s="5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</row>
    <row r="73" spans="1:143" s="42" customFormat="1" ht="30" x14ac:dyDescent="0.25">
      <c r="A73" s="32">
        <v>105</v>
      </c>
      <c r="B73" s="33" t="s">
        <v>89</v>
      </c>
      <c r="C73" s="24">
        <v>19007.45</v>
      </c>
      <c r="D73" s="24"/>
      <c r="E73" s="24">
        <v>2.4500000000000002</v>
      </c>
      <c r="F73" s="35">
        <v>1</v>
      </c>
      <c r="G73" s="35"/>
      <c r="H73" s="28">
        <v>0.63</v>
      </c>
      <c r="I73" s="28">
        <v>0.15</v>
      </c>
      <c r="J73" s="28">
        <v>0.04</v>
      </c>
      <c r="K73" s="28">
        <v>0.18</v>
      </c>
      <c r="L73" s="35">
        <v>1</v>
      </c>
      <c r="M73" s="35"/>
      <c r="N73" s="24">
        <v>1.4</v>
      </c>
      <c r="O73" s="24">
        <v>1.68</v>
      </c>
      <c r="P73" s="24">
        <v>2.23</v>
      </c>
      <c r="Q73" s="24">
        <v>2.39</v>
      </c>
      <c r="R73" s="60"/>
      <c r="S73" s="37">
        <f t="shared" si="19"/>
        <v>0</v>
      </c>
      <c r="T73" s="30"/>
      <c r="U73" s="36">
        <f t="shared" si="20"/>
        <v>0</v>
      </c>
      <c r="V73" s="5"/>
      <c r="W73" s="5"/>
      <c r="X73" s="5"/>
      <c r="Y73" s="5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</row>
    <row r="74" spans="1:143" s="42" customFormat="1" ht="30" x14ac:dyDescent="0.25">
      <c r="A74" s="32">
        <v>106</v>
      </c>
      <c r="B74" s="33" t="s">
        <v>90</v>
      </c>
      <c r="C74" s="24">
        <v>19007.45</v>
      </c>
      <c r="D74" s="24"/>
      <c r="E74" s="24">
        <v>3.82</v>
      </c>
      <c r="F74" s="35">
        <v>1</v>
      </c>
      <c r="G74" s="35"/>
      <c r="H74" s="28">
        <v>0.55000000000000004</v>
      </c>
      <c r="I74" s="28">
        <v>0.25</v>
      </c>
      <c r="J74" s="28">
        <v>0.04</v>
      </c>
      <c r="K74" s="28">
        <v>0.16</v>
      </c>
      <c r="L74" s="35">
        <v>1</v>
      </c>
      <c r="M74" s="35"/>
      <c r="N74" s="24">
        <v>1.4</v>
      </c>
      <c r="O74" s="24">
        <v>1.68</v>
      </c>
      <c r="P74" s="24">
        <v>2.23</v>
      </c>
      <c r="Q74" s="24">
        <v>2.39</v>
      </c>
      <c r="R74" s="60"/>
      <c r="S74" s="37">
        <f t="shared" si="19"/>
        <v>0</v>
      </c>
      <c r="T74" s="30"/>
      <c r="U74" s="36">
        <f t="shared" si="20"/>
        <v>0</v>
      </c>
      <c r="V74" s="5"/>
      <c r="W74" s="5"/>
      <c r="X74" s="5"/>
      <c r="Y74" s="5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</row>
    <row r="75" spans="1:143" ht="30" x14ac:dyDescent="0.25">
      <c r="A75" s="32">
        <v>64</v>
      </c>
      <c r="B75" s="33" t="s">
        <v>91</v>
      </c>
      <c r="C75" s="24">
        <v>19007.45</v>
      </c>
      <c r="D75" s="24">
        <f>C75*(H75+I75+J75)</f>
        <v>15586.109000000002</v>
      </c>
      <c r="E75" s="34">
        <v>0.91</v>
      </c>
      <c r="F75" s="35">
        <v>1</v>
      </c>
      <c r="G75" s="35"/>
      <c r="H75" s="28">
        <v>0.73</v>
      </c>
      <c r="I75" s="28">
        <v>0.05</v>
      </c>
      <c r="J75" s="28">
        <v>0.04</v>
      </c>
      <c r="K75" s="28">
        <v>0.18</v>
      </c>
      <c r="L75" s="35">
        <v>1</v>
      </c>
      <c r="M75" s="35"/>
      <c r="N75" s="24">
        <v>1.4</v>
      </c>
      <c r="O75" s="24">
        <v>1.68</v>
      </c>
      <c r="P75" s="24">
        <v>2.23</v>
      </c>
      <c r="Q75" s="24">
        <v>2.39</v>
      </c>
      <c r="R75" s="37">
        <v>148</v>
      </c>
      <c r="S75" s="37">
        <f t="shared" si="19"/>
        <v>4612469.9208588013</v>
      </c>
      <c r="T75" s="36">
        <v>2</v>
      </c>
      <c r="U75" s="36">
        <f t="shared" si="20"/>
        <v>56228.370798600001</v>
      </c>
    </row>
    <row r="76" spans="1:143" ht="30" x14ac:dyDescent="0.25">
      <c r="A76" s="32">
        <v>65</v>
      </c>
      <c r="B76" s="33" t="s">
        <v>92</v>
      </c>
      <c r="C76" s="24">
        <v>19007.45</v>
      </c>
      <c r="D76" s="24">
        <f>C76*(H76+I76+J76)</f>
        <v>15586.109000000002</v>
      </c>
      <c r="E76" s="34">
        <v>1.84</v>
      </c>
      <c r="F76" s="35">
        <v>1</v>
      </c>
      <c r="G76" s="35"/>
      <c r="H76" s="28">
        <v>0.63</v>
      </c>
      <c r="I76" s="28">
        <v>0.15</v>
      </c>
      <c r="J76" s="28">
        <v>0.04</v>
      </c>
      <c r="K76" s="28">
        <v>0.18</v>
      </c>
      <c r="L76" s="35">
        <v>1</v>
      </c>
      <c r="M76" s="35"/>
      <c r="N76" s="24">
        <v>1.4</v>
      </c>
      <c r="O76" s="24">
        <v>1.68</v>
      </c>
      <c r="P76" s="24">
        <v>2.23</v>
      </c>
      <c r="Q76" s="24">
        <v>2.39</v>
      </c>
      <c r="R76" s="37">
        <v>40</v>
      </c>
      <c r="S76" s="37">
        <f t="shared" si="19"/>
        <v>2520625.0829759999</v>
      </c>
      <c r="T76" s="36">
        <v>47</v>
      </c>
      <c r="U76" s="36">
        <f t="shared" si="20"/>
        <v>2671774.4542104001</v>
      </c>
    </row>
    <row r="77" spans="1:143" ht="30" x14ac:dyDescent="0.25">
      <c r="A77" s="32">
        <v>66</v>
      </c>
      <c r="B77" s="33" t="s">
        <v>93</v>
      </c>
      <c r="C77" s="24">
        <v>19007.45</v>
      </c>
      <c r="D77" s="24">
        <f>C77*(H77+I77+J77)</f>
        <v>15966.258000000002</v>
      </c>
      <c r="E77" s="34">
        <v>2.29</v>
      </c>
      <c r="F77" s="35">
        <v>1</v>
      </c>
      <c r="G77" s="35"/>
      <c r="H77" s="28">
        <v>0.55000000000000004</v>
      </c>
      <c r="I77" s="28">
        <v>0.25</v>
      </c>
      <c r="J77" s="28">
        <v>0.04</v>
      </c>
      <c r="K77" s="28">
        <v>0.16</v>
      </c>
      <c r="L77" s="35">
        <v>1</v>
      </c>
      <c r="M77" s="35"/>
      <c r="N77" s="24">
        <v>1.4</v>
      </c>
      <c r="O77" s="24">
        <v>1.68</v>
      </c>
      <c r="P77" s="24">
        <v>2.23</v>
      </c>
      <c r="Q77" s="24">
        <v>2.39</v>
      </c>
      <c r="R77" s="37">
        <v>2</v>
      </c>
      <c r="S77" s="37">
        <f t="shared" si="19"/>
        <v>156854.11521780002</v>
      </c>
      <c r="T77" s="36"/>
      <c r="U77" s="36">
        <f t="shared" si="20"/>
        <v>0</v>
      </c>
    </row>
    <row r="78" spans="1:143" s="57" customFormat="1" x14ac:dyDescent="0.25">
      <c r="A78" s="21">
        <v>15</v>
      </c>
      <c r="B78" s="22" t="s">
        <v>94</v>
      </c>
      <c r="C78" s="23">
        <v>19007.45</v>
      </c>
      <c r="D78" s="51">
        <f>C78*(H78+I78+J78)</f>
        <v>0</v>
      </c>
      <c r="E78" s="25">
        <v>1.1200000000000001</v>
      </c>
      <c r="F78" s="52">
        <v>1</v>
      </c>
      <c r="G78" s="53"/>
      <c r="H78" s="54"/>
      <c r="I78" s="54"/>
      <c r="J78" s="54"/>
      <c r="K78" s="54"/>
      <c r="L78" s="53">
        <v>1</v>
      </c>
      <c r="M78" s="53"/>
      <c r="N78" s="23">
        <v>1.4</v>
      </c>
      <c r="O78" s="23">
        <v>1.68</v>
      </c>
      <c r="P78" s="23">
        <v>2.23</v>
      </c>
      <c r="Q78" s="23">
        <v>2.39</v>
      </c>
      <c r="R78" s="29">
        <f t="shared" ref="R78:U78" si="21">SUM(R79:R92)</f>
        <v>1262</v>
      </c>
      <c r="S78" s="29">
        <f t="shared" si="21"/>
        <v>80951621.168568149</v>
      </c>
      <c r="T78" s="29">
        <f t="shared" si="21"/>
        <v>76</v>
      </c>
      <c r="U78" s="29">
        <f t="shared" si="21"/>
        <v>3845464.4578580996</v>
      </c>
      <c r="V78" s="55"/>
      <c r="W78" s="55"/>
      <c r="X78" s="55"/>
      <c r="Y78" s="55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  <c r="CD78" s="56"/>
      <c r="CE78" s="56"/>
      <c r="CF78" s="56"/>
      <c r="CG78" s="56"/>
      <c r="CH78" s="56"/>
      <c r="CI78" s="56"/>
      <c r="CJ78" s="56"/>
      <c r="CK78" s="56"/>
      <c r="CL78" s="56"/>
      <c r="CM78" s="56"/>
      <c r="CN78" s="56"/>
      <c r="CO78" s="56"/>
      <c r="CP78" s="56"/>
      <c r="CQ78" s="56"/>
      <c r="CR78" s="56"/>
      <c r="CS78" s="56"/>
      <c r="CT78" s="56"/>
      <c r="CU78" s="56"/>
      <c r="CV78" s="56"/>
      <c r="CW78" s="56"/>
      <c r="CX78" s="56"/>
      <c r="CY78" s="56"/>
      <c r="CZ78" s="56"/>
      <c r="DA78" s="56"/>
      <c r="DB78" s="56"/>
      <c r="DC78" s="56"/>
      <c r="DD78" s="56"/>
      <c r="DE78" s="56"/>
      <c r="DF78" s="56"/>
      <c r="DG78" s="56"/>
      <c r="DH78" s="56"/>
      <c r="DI78" s="56"/>
      <c r="DJ78" s="56"/>
      <c r="DK78" s="56"/>
      <c r="DL78" s="56"/>
      <c r="DM78" s="56"/>
      <c r="DN78" s="56"/>
      <c r="DO78" s="56"/>
      <c r="DP78" s="56"/>
      <c r="DQ78" s="56"/>
      <c r="DR78" s="56"/>
      <c r="DS78" s="56"/>
      <c r="DT78" s="56"/>
      <c r="DU78" s="56"/>
      <c r="DV78" s="56"/>
      <c r="DW78" s="56"/>
      <c r="DX78" s="56"/>
      <c r="DY78" s="56"/>
      <c r="DZ78" s="56"/>
      <c r="EA78" s="56"/>
      <c r="EB78" s="56"/>
      <c r="EC78" s="56"/>
      <c r="ED78" s="56"/>
      <c r="EE78" s="56"/>
      <c r="EF78" s="56"/>
      <c r="EG78" s="56"/>
      <c r="EH78" s="56"/>
      <c r="EI78" s="56"/>
      <c r="EJ78" s="56"/>
      <c r="EK78" s="56"/>
      <c r="EL78" s="56"/>
      <c r="EM78" s="56"/>
    </row>
    <row r="79" spans="1:143" s="42" customFormat="1" x14ac:dyDescent="0.25">
      <c r="A79" s="32">
        <v>67</v>
      </c>
      <c r="B79" s="33" t="s">
        <v>95</v>
      </c>
      <c r="C79" s="24">
        <v>19007.45</v>
      </c>
      <c r="D79" s="24">
        <f>C79*(H79+I79+J79)</f>
        <v>16346.407000000003</v>
      </c>
      <c r="E79" s="34">
        <v>1.07</v>
      </c>
      <c r="F79" s="35">
        <v>1</v>
      </c>
      <c r="G79" s="35"/>
      <c r="H79" s="28">
        <v>0.63</v>
      </c>
      <c r="I79" s="28">
        <v>0.2</v>
      </c>
      <c r="J79" s="28">
        <v>0.03</v>
      </c>
      <c r="K79" s="28">
        <v>0.14000000000000001</v>
      </c>
      <c r="L79" s="35">
        <v>1</v>
      </c>
      <c r="M79" s="35"/>
      <c r="N79" s="24">
        <v>1.4</v>
      </c>
      <c r="O79" s="24">
        <v>1.68</v>
      </c>
      <c r="P79" s="24">
        <v>2.23</v>
      </c>
      <c r="Q79" s="24">
        <v>2.39</v>
      </c>
      <c r="R79" s="37">
        <v>35</v>
      </c>
      <c r="S79" s="37">
        <f t="shared" ref="S79:S92" si="22">R79/12*9*C79*E79*F79*O79*$S$6+R79/12*3*C79*E79*F79*O79*$R$6</f>
        <v>1282573.4967045002</v>
      </c>
      <c r="T79" s="36">
        <v>0</v>
      </c>
      <c r="U79" s="36">
        <f t="shared" ref="U79:U92" si="23">T79/12*6*C79*E79*F79*O79*$U$6+T79/12*3*C79*E79*F79*O79*$T$6+T79/12*3*C79*E79*F79*O79*$U$8</f>
        <v>0</v>
      </c>
      <c r="V79" s="5"/>
      <c r="W79" s="5"/>
      <c r="X79" s="5"/>
      <c r="Y79" s="5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</row>
    <row r="80" spans="1:143" s="42" customFormat="1" x14ac:dyDescent="0.25">
      <c r="A80" s="32">
        <v>68</v>
      </c>
      <c r="B80" s="33" t="s">
        <v>96</v>
      </c>
      <c r="C80" s="24">
        <v>19007.45</v>
      </c>
      <c r="D80" s="24"/>
      <c r="E80" s="34">
        <v>1.55</v>
      </c>
      <c r="F80" s="35">
        <v>1</v>
      </c>
      <c r="G80" s="35"/>
      <c r="H80" s="28">
        <v>0.63</v>
      </c>
      <c r="I80" s="28">
        <v>0.2</v>
      </c>
      <c r="J80" s="28">
        <v>0.03</v>
      </c>
      <c r="K80" s="28">
        <v>0.14000000000000001</v>
      </c>
      <c r="L80" s="35">
        <v>1</v>
      </c>
      <c r="M80" s="35"/>
      <c r="N80" s="24">
        <v>1.4</v>
      </c>
      <c r="O80" s="24">
        <v>1.68</v>
      </c>
      <c r="P80" s="24">
        <v>2.23</v>
      </c>
      <c r="Q80" s="24">
        <v>2.39</v>
      </c>
      <c r="R80" s="37"/>
      <c r="S80" s="37">
        <f t="shared" si="22"/>
        <v>0</v>
      </c>
      <c r="T80" s="36"/>
      <c r="U80" s="36">
        <f t="shared" si="23"/>
        <v>0</v>
      </c>
      <c r="V80" s="5"/>
      <c r="W80" s="5"/>
      <c r="X80" s="5"/>
      <c r="Y80" s="5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</row>
    <row r="81" spans="1:143" ht="30" x14ac:dyDescent="0.25">
      <c r="A81" s="32">
        <v>69</v>
      </c>
      <c r="B81" s="33" t="s">
        <v>97</v>
      </c>
      <c r="C81" s="24">
        <v>19007.45</v>
      </c>
      <c r="D81" s="24">
        <f>C81*(H81+I81+J81)</f>
        <v>14635.736500000001</v>
      </c>
      <c r="E81" s="34">
        <v>0.98</v>
      </c>
      <c r="F81" s="35">
        <v>1</v>
      </c>
      <c r="G81" s="35"/>
      <c r="H81" s="28">
        <v>0.51</v>
      </c>
      <c r="I81" s="28">
        <v>0.21</v>
      </c>
      <c r="J81" s="28">
        <v>0.05</v>
      </c>
      <c r="K81" s="28">
        <v>0.23</v>
      </c>
      <c r="L81" s="35">
        <v>1</v>
      </c>
      <c r="M81" s="35"/>
      <c r="N81" s="24">
        <v>1.4</v>
      </c>
      <c r="O81" s="24">
        <v>1.68</v>
      </c>
      <c r="P81" s="24">
        <v>2.23</v>
      </c>
      <c r="Q81" s="24">
        <v>2.39</v>
      </c>
      <c r="R81" s="37">
        <v>4</v>
      </c>
      <c r="S81" s="37">
        <f t="shared" si="22"/>
        <v>134250.68376720001</v>
      </c>
      <c r="T81" s="36">
        <v>4</v>
      </c>
      <c r="U81" s="36">
        <f t="shared" si="23"/>
        <v>121107.2601816</v>
      </c>
    </row>
    <row r="82" spans="1:143" s="42" customFormat="1" x14ac:dyDescent="0.25">
      <c r="A82" s="32">
        <v>70</v>
      </c>
      <c r="B82" s="33" t="s">
        <v>98</v>
      </c>
      <c r="C82" s="24">
        <v>19007.45</v>
      </c>
      <c r="D82" s="24"/>
      <c r="E82" s="34">
        <v>1.55</v>
      </c>
      <c r="F82" s="35">
        <v>1</v>
      </c>
      <c r="G82" s="35"/>
      <c r="H82" s="28">
        <v>0.56999999999999995</v>
      </c>
      <c r="I82" s="28">
        <v>0.2</v>
      </c>
      <c r="J82" s="28">
        <v>0.04</v>
      </c>
      <c r="K82" s="28">
        <v>0.19</v>
      </c>
      <c r="L82" s="35">
        <v>1</v>
      </c>
      <c r="M82" s="35"/>
      <c r="N82" s="24">
        <v>1.4</v>
      </c>
      <c r="O82" s="24">
        <v>1.68</v>
      </c>
      <c r="P82" s="24">
        <v>2.23</v>
      </c>
      <c r="Q82" s="24">
        <v>2.39</v>
      </c>
      <c r="R82" s="37">
        <v>1</v>
      </c>
      <c r="S82" s="37">
        <f t="shared" si="22"/>
        <v>53083.816285500012</v>
      </c>
      <c r="T82" s="36"/>
      <c r="U82" s="36">
        <f t="shared" si="23"/>
        <v>0</v>
      </c>
      <c r="V82" s="5"/>
      <c r="W82" s="5"/>
      <c r="X82" s="5"/>
      <c r="Y82" s="5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</row>
    <row r="83" spans="1:143" x14ac:dyDescent="0.25">
      <c r="A83" s="32">
        <v>71</v>
      </c>
      <c r="B83" s="33" t="s">
        <v>99</v>
      </c>
      <c r="C83" s="24">
        <v>19007.45</v>
      </c>
      <c r="D83" s="24">
        <f>C83*(H83+I83+J83)</f>
        <v>15396.034500000002</v>
      </c>
      <c r="E83" s="34">
        <v>0.78</v>
      </c>
      <c r="F83" s="35">
        <v>1</v>
      </c>
      <c r="G83" s="35"/>
      <c r="H83" s="28">
        <v>0.62</v>
      </c>
      <c r="I83" s="28">
        <v>0.15</v>
      </c>
      <c r="J83" s="28">
        <v>0.04</v>
      </c>
      <c r="K83" s="28">
        <v>0.19</v>
      </c>
      <c r="L83" s="35">
        <v>1</v>
      </c>
      <c r="M83" s="35"/>
      <c r="N83" s="24">
        <v>1.4</v>
      </c>
      <c r="O83" s="24">
        <v>1.68</v>
      </c>
      <c r="P83" s="24">
        <v>2.23</v>
      </c>
      <c r="Q83" s="24">
        <v>2.39</v>
      </c>
      <c r="R83" s="37">
        <v>81</v>
      </c>
      <c r="S83" s="37">
        <f t="shared" si="22"/>
        <v>2163764.8470438006</v>
      </c>
      <c r="T83" s="36"/>
      <c r="U83" s="36">
        <f t="shared" si="23"/>
        <v>0</v>
      </c>
    </row>
    <row r="84" spans="1:143" s="42" customFormat="1" x14ac:dyDescent="0.25">
      <c r="A84" s="32">
        <v>149</v>
      </c>
      <c r="B84" s="33" t="s">
        <v>100</v>
      </c>
      <c r="C84" s="24">
        <v>19007.45</v>
      </c>
      <c r="D84" s="24"/>
      <c r="E84" s="34">
        <v>0.75</v>
      </c>
      <c r="F84" s="35">
        <v>1.5</v>
      </c>
      <c r="G84" s="35"/>
      <c r="H84" s="28">
        <v>0.62</v>
      </c>
      <c r="I84" s="28">
        <v>0.15</v>
      </c>
      <c r="J84" s="28">
        <v>0.04</v>
      </c>
      <c r="K84" s="28">
        <v>0.19</v>
      </c>
      <c r="L84" s="35">
        <v>1.5</v>
      </c>
      <c r="M84" s="35"/>
      <c r="N84" s="24">
        <v>1.4</v>
      </c>
      <c r="O84" s="24">
        <v>1.68</v>
      </c>
      <c r="P84" s="24">
        <v>2.23</v>
      </c>
      <c r="Q84" s="24">
        <v>2.39</v>
      </c>
      <c r="R84" s="37">
        <v>9</v>
      </c>
      <c r="S84" s="37">
        <f t="shared" si="22"/>
        <v>346757.18702625006</v>
      </c>
      <c r="T84" s="36"/>
      <c r="U84" s="36">
        <f t="shared" si="23"/>
        <v>0</v>
      </c>
      <c r="V84" s="5"/>
      <c r="W84" s="5"/>
      <c r="X84" s="5"/>
      <c r="Y84" s="5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</row>
    <row r="85" spans="1:143" x14ac:dyDescent="0.25">
      <c r="A85" s="32">
        <v>72</v>
      </c>
      <c r="B85" s="33" t="s">
        <v>101</v>
      </c>
      <c r="C85" s="24">
        <v>19007.45</v>
      </c>
      <c r="D85" s="24">
        <f>C85*(H85+I85+J85)</f>
        <v>15776.183500000003</v>
      </c>
      <c r="E85" s="34">
        <v>1.17</v>
      </c>
      <c r="F85" s="35">
        <v>1</v>
      </c>
      <c r="G85" s="35"/>
      <c r="H85" s="28">
        <v>0.61</v>
      </c>
      <c r="I85" s="28">
        <v>0.18</v>
      </c>
      <c r="J85" s="28">
        <v>0.04</v>
      </c>
      <c r="K85" s="28">
        <v>0.17</v>
      </c>
      <c r="L85" s="35">
        <v>1</v>
      </c>
      <c r="M85" s="35"/>
      <c r="N85" s="24">
        <v>1.4</v>
      </c>
      <c r="O85" s="24">
        <v>1.68</v>
      </c>
      <c r="P85" s="24">
        <v>2.23</v>
      </c>
      <c r="Q85" s="24">
        <v>2.39</v>
      </c>
      <c r="R85" s="37"/>
      <c r="S85" s="37">
        <f t="shared" si="22"/>
        <v>0</v>
      </c>
      <c r="T85" s="36">
        <v>2</v>
      </c>
      <c r="U85" s="36">
        <f t="shared" si="23"/>
        <v>72293.619598199992</v>
      </c>
    </row>
    <row r="86" spans="1:143" ht="30" customHeight="1" x14ac:dyDescent="0.25">
      <c r="A86" s="32">
        <v>73</v>
      </c>
      <c r="B86" s="33" t="s">
        <v>102</v>
      </c>
      <c r="C86" s="24">
        <v>19007.45</v>
      </c>
      <c r="D86" s="24">
        <f>C86*(H86+I86+J86)</f>
        <v>15396.034500000002</v>
      </c>
      <c r="E86" s="34">
        <v>1.1200000000000001</v>
      </c>
      <c r="F86" s="35">
        <v>1</v>
      </c>
      <c r="G86" s="35"/>
      <c r="H86" s="28">
        <v>0.54</v>
      </c>
      <c r="I86" s="28">
        <v>0.22</v>
      </c>
      <c r="J86" s="28">
        <v>0.05</v>
      </c>
      <c r="K86" s="28">
        <v>0.19</v>
      </c>
      <c r="L86" s="35">
        <v>1</v>
      </c>
      <c r="M86" s="35"/>
      <c r="N86" s="24">
        <v>1.4</v>
      </c>
      <c r="O86" s="24">
        <v>1.68</v>
      </c>
      <c r="P86" s="24">
        <v>2.23</v>
      </c>
      <c r="Q86" s="24">
        <v>2.39</v>
      </c>
      <c r="R86" s="37">
        <v>23</v>
      </c>
      <c r="S86" s="37">
        <f t="shared" si="22"/>
        <v>882218.7790416003</v>
      </c>
      <c r="T86" s="36">
        <v>13</v>
      </c>
      <c r="U86" s="36">
        <f t="shared" si="23"/>
        <v>449826.96638880001</v>
      </c>
    </row>
    <row r="87" spans="1:143" x14ac:dyDescent="0.25">
      <c r="A87" s="32">
        <v>74</v>
      </c>
      <c r="B87" s="33" t="s">
        <v>103</v>
      </c>
      <c r="C87" s="24">
        <v>19007.45</v>
      </c>
      <c r="D87" s="24">
        <f>C87*(H87+I87+J87)</f>
        <v>15396.034500000002</v>
      </c>
      <c r="E87" s="34">
        <v>0.96</v>
      </c>
      <c r="F87" s="35">
        <v>1</v>
      </c>
      <c r="G87" s="35"/>
      <c r="H87" s="28">
        <v>0.56999999999999995</v>
      </c>
      <c r="I87" s="28">
        <v>0.2</v>
      </c>
      <c r="J87" s="28">
        <v>0.04</v>
      </c>
      <c r="K87" s="28">
        <v>0.19</v>
      </c>
      <c r="L87" s="35">
        <v>1</v>
      </c>
      <c r="M87" s="35"/>
      <c r="N87" s="24">
        <v>1.4</v>
      </c>
      <c r="O87" s="24">
        <v>1.68</v>
      </c>
      <c r="P87" s="24">
        <v>2.23</v>
      </c>
      <c r="Q87" s="24">
        <v>2.39</v>
      </c>
      <c r="R87" s="37">
        <v>54</v>
      </c>
      <c r="S87" s="37">
        <f t="shared" si="22"/>
        <v>1775396.7975744</v>
      </c>
      <c r="T87" s="36">
        <v>2</v>
      </c>
      <c r="U87" s="36">
        <f t="shared" si="23"/>
        <v>59317.841721599994</v>
      </c>
    </row>
    <row r="88" spans="1:143" s="42" customFormat="1" ht="30" x14ac:dyDescent="0.25">
      <c r="A88" s="32">
        <v>75</v>
      </c>
      <c r="B88" s="33" t="s">
        <v>104</v>
      </c>
      <c r="C88" s="24">
        <v>19007.45</v>
      </c>
      <c r="D88" s="24"/>
      <c r="E88" s="34">
        <v>1.1499999999999999</v>
      </c>
      <c r="F88" s="35">
        <v>1</v>
      </c>
      <c r="G88" s="35"/>
      <c r="H88" s="28">
        <v>0.47</v>
      </c>
      <c r="I88" s="28">
        <v>0.37</v>
      </c>
      <c r="J88" s="28">
        <v>0.03</v>
      </c>
      <c r="K88" s="28">
        <v>0.13</v>
      </c>
      <c r="L88" s="35">
        <v>1</v>
      </c>
      <c r="M88" s="35"/>
      <c r="N88" s="24">
        <v>1.4</v>
      </c>
      <c r="O88" s="24">
        <v>1.68</v>
      </c>
      <c r="P88" s="24">
        <v>2.23</v>
      </c>
      <c r="Q88" s="24">
        <v>2.39</v>
      </c>
      <c r="R88" s="37">
        <v>52</v>
      </c>
      <c r="S88" s="37">
        <f t="shared" si="22"/>
        <v>2048007.8799180002</v>
      </c>
      <c r="T88" s="36">
        <v>9</v>
      </c>
      <c r="U88" s="36">
        <f t="shared" si="23"/>
        <v>319760.24053050001</v>
      </c>
      <c r="V88" s="5"/>
      <c r="W88" s="5"/>
      <c r="X88" s="5"/>
      <c r="Y88" s="5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</row>
    <row r="89" spans="1:143" s="42" customFormat="1" x14ac:dyDescent="0.25">
      <c r="A89" s="32">
        <v>76</v>
      </c>
      <c r="B89" s="33" t="s">
        <v>105</v>
      </c>
      <c r="C89" s="24">
        <v>19007.45</v>
      </c>
      <c r="D89" s="24"/>
      <c r="E89" s="34">
        <v>2.82</v>
      </c>
      <c r="F89" s="35">
        <v>1</v>
      </c>
      <c r="G89" s="35"/>
      <c r="H89" s="28">
        <v>0.47</v>
      </c>
      <c r="I89" s="28">
        <v>0.37</v>
      </c>
      <c r="J89" s="28">
        <v>0.03</v>
      </c>
      <c r="K89" s="28">
        <v>0.13</v>
      </c>
      <c r="L89" s="35">
        <v>1</v>
      </c>
      <c r="M89" s="35"/>
      <c r="N89" s="24">
        <v>1.4</v>
      </c>
      <c r="O89" s="24">
        <v>1.68</v>
      </c>
      <c r="P89" s="24">
        <v>2.23</v>
      </c>
      <c r="Q89" s="24">
        <v>2.39</v>
      </c>
      <c r="R89" s="37">
        <v>126</v>
      </c>
      <c r="S89" s="37">
        <f t="shared" si="22"/>
        <v>12168865.550041201</v>
      </c>
      <c r="T89" s="36">
        <v>5</v>
      </c>
      <c r="U89" s="36">
        <f t="shared" si="23"/>
        <v>435615.40014300001</v>
      </c>
      <c r="V89" s="5"/>
      <c r="W89" s="5"/>
      <c r="X89" s="5"/>
      <c r="Y89" s="5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</row>
    <row r="90" spans="1:143" s="42" customFormat="1" ht="28.5" customHeight="1" x14ac:dyDescent="0.25">
      <c r="A90" s="32">
        <v>77</v>
      </c>
      <c r="B90" s="33" t="s">
        <v>106</v>
      </c>
      <c r="C90" s="24">
        <v>19007.45</v>
      </c>
      <c r="D90" s="24">
        <f>C90*(H90+I90+J90)</f>
        <v>16536.481500000002</v>
      </c>
      <c r="E90" s="34">
        <v>4.51</v>
      </c>
      <c r="F90" s="35">
        <v>1</v>
      </c>
      <c r="G90" s="35"/>
      <c r="H90" s="28">
        <v>0.47</v>
      </c>
      <c r="I90" s="28">
        <v>0.37</v>
      </c>
      <c r="J90" s="28">
        <v>0.03</v>
      </c>
      <c r="K90" s="28">
        <v>0.13</v>
      </c>
      <c r="L90" s="35">
        <v>1</v>
      </c>
      <c r="M90" s="35"/>
      <c r="N90" s="24">
        <v>1.4</v>
      </c>
      <c r="O90" s="24">
        <v>1.68</v>
      </c>
      <c r="P90" s="24">
        <v>2.23</v>
      </c>
      <c r="Q90" s="24">
        <v>2.39</v>
      </c>
      <c r="R90" s="37">
        <v>7</v>
      </c>
      <c r="S90" s="37">
        <f t="shared" si="22"/>
        <v>1081197.4710537</v>
      </c>
      <c r="T90" s="36">
        <v>4</v>
      </c>
      <c r="U90" s="36">
        <f t="shared" si="23"/>
        <v>557340.55450919992</v>
      </c>
      <c r="V90" s="5"/>
      <c r="W90" s="5"/>
      <c r="X90" s="5"/>
      <c r="Y90" s="5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</row>
    <row r="91" spans="1:143" s="42" customFormat="1" ht="28.5" customHeight="1" x14ac:dyDescent="0.25">
      <c r="A91" s="32">
        <v>78</v>
      </c>
      <c r="B91" s="33" t="s">
        <v>107</v>
      </c>
      <c r="C91" s="24">
        <v>19007.45</v>
      </c>
      <c r="D91" s="24"/>
      <c r="E91" s="34">
        <v>2.52</v>
      </c>
      <c r="F91" s="35">
        <v>1</v>
      </c>
      <c r="G91" s="35"/>
      <c r="H91" s="28">
        <v>0.47</v>
      </c>
      <c r="I91" s="28">
        <v>0.37</v>
      </c>
      <c r="J91" s="28">
        <v>0.03</v>
      </c>
      <c r="K91" s="28">
        <v>0.13</v>
      </c>
      <c r="L91" s="35">
        <v>1</v>
      </c>
      <c r="M91" s="35"/>
      <c r="N91" s="24">
        <v>1.4</v>
      </c>
      <c r="O91" s="24">
        <v>1.68</v>
      </c>
      <c r="P91" s="24">
        <v>2.23</v>
      </c>
      <c r="Q91" s="24">
        <v>2.39</v>
      </c>
      <c r="R91" s="37">
        <v>594</v>
      </c>
      <c r="S91" s="37">
        <f t="shared" si="22"/>
        <v>51264582.529960796</v>
      </c>
      <c r="T91" s="36">
        <v>17</v>
      </c>
      <c r="U91" s="36">
        <f t="shared" si="23"/>
        <v>1323529.3434132</v>
      </c>
      <c r="V91" s="5"/>
      <c r="W91" s="5"/>
      <c r="X91" s="5"/>
      <c r="Y91" s="5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</row>
    <row r="92" spans="1:143" x14ac:dyDescent="0.25">
      <c r="A92" s="32">
        <v>79</v>
      </c>
      <c r="B92" s="33" t="s">
        <v>108</v>
      </c>
      <c r="C92" s="24">
        <v>19007.45</v>
      </c>
      <c r="D92" s="24">
        <f t="shared" ref="D92:D109" si="24">C92*(H92+I92+J92)</f>
        <v>15015.885500000002</v>
      </c>
      <c r="E92" s="34">
        <v>0.82</v>
      </c>
      <c r="F92" s="35">
        <v>1</v>
      </c>
      <c r="G92" s="35">
        <v>0.21</v>
      </c>
      <c r="H92" s="28">
        <v>0.55000000000000004</v>
      </c>
      <c r="I92" s="28">
        <v>0.19</v>
      </c>
      <c r="J92" s="28">
        <v>0.05</v>
      </c>
      <c r="K92" s="28">
        <v>0.21</v>
      </c>
      <c r="L92" s="35">
        <v>1</v>
      </c>
      <c r="M92" s="35"/>
      <c r="N92" s="24">
        <v>1.4</v>
      </c>
      <c r="O92" s="24">
        <v>1.68</v>
      </c>
      <c r="P92" s="24">
        <v>2.23</v>
      </c>
      <c r="Q92" s="24">
        <v>2.39</v>
      </c>
      <c r="R92" s="37">
        <v>276</v>
      </c>
      <c r="S92" s="37">
        <f t="shared" si="22"/>
        <v>7750922.1301511992</v>
      </c>
      <c r="T92" s="36">
        <v>20</v>
      </c>
      <c r="U92" s="36">
        <f t="shared" si="23"/>
        <v>506673.23137199995</v>
      </c>
    </row>
    <row r="93" spans="1:143" s="57" customFormat="1" x14ac:dyDescent="0.25">
      <c r="A93" s="21">
        <v>16</v>
      </c>
      <c r="B93" s="61" t="s">
        <v>109</v>
      </c>
      <c r="C93" s="23">
        <v>19007.45</v>
      </c>
      <c r="D93" s="51">
        <f t="shared" si="24"/>
        <v>0</v>
      </c>
      <c r="E93" s="25">
        <v>1.2</v>
      </c>
      <c r="F93" s="52">
        <v>1</v>
      </c>
      <c r="G93" s="53"/>
      <c r="H93" s="54"/>
      <c r="I93" s="54"/>
      <c r="J93" s="54"/>
      <c r="K93" s="54"/>
      <c r="L93" s="53">
        <v>1</v>
      </c>
      <c r="M93" s="53"/>
      <c r="N93" s="23">
        <v>1.4</v>
      </c>
      <c r="O93" s="23">
        <v>1.68</v>
      </c>
      <c r="P93" s="23">
        <v>2.23</v>
      </c>
      <c r="Q93" s="23">
        <v>2.39</v>
      </c>
      <c r="R93" s="29">
        <f t="shared" ref="R93:U93" si="25">SUM(R94:R103)</f>
        <v>836</v>
      </c>
      <c r="S93" s="29">
        <f t="shared" si="25"/>
        <v>41349210.600297593</v>
      </c>
      <c r="T93" s="29">
        <f t="shared" si="25"/>
        <v>68</v>
      </c>
      <c r="U93" s="29">
        <f t="shared" si="25"/>
        <v>2035961.3382569999</v>
      </c>
      <c r="V93" s="55"/>
      <c r="W93" s="55"/>
      <c r="X93" s="55"/>
      <c r="Y93" s="55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  <c r="BO93" s="56"/>
      <c r="BP93" s="56"/>
      <c r="BQ93" s="56"/>
      <c r="BR93" s="56"/>
      <c r="BS93" s="56"/>
      <c r="BT93" s="56"/>
      <c r="BU93" s="56"/>
      <c r="BV93" s="56"/>
      <c r="BW93" s="56"/>
      <c r="BX93" s="56"/>
      <c r="BY93" s="56"/>
      <c r="BZ93" s="56"/>
      <c r="CA93" s="56"/>
      <c r="CB93" s="56"/>
      <c r="CC93" s="56"/>
      <c r="CD93" s="56"/>
      <c r="CE93" s="56"/>
      <c r="CF93" s="56"/>
      <c r="CG93" s="56"/>
      <c r="CH93" s="56"/>
      <c r="CI93" s="56"/>
      <c r="CJ93" s="56"/>
      <c r="CK93" s="56"/>
      <c r="CL93" s="56"/>
      <c r="CM93" s="56"/>
      <c r="CN93" s="56"/>
      <c r="CO93" s="56"/>
      <c r="CP93" s="56"/>
      <c r="CQ93" s="56"/>
      <c r="CR93" s="56"/>
      <c r="CS93" s="56"/>
      <c r="CT93" s="56"/>
      <c r="CU93" s="56"/>
      <c r="CV93" s="56"/>
      <c r="CW93" s="56"/>
      <c r="CX93" s="56"/>
      <c r="CY93" s="56"/>
      <c r="CZ93" s="56"/>
      <c r="DA93" s="56"/>
      <c r="DB93" s="56"/>
      <c r="DC93" s="56"/>
      <c r="DD93" s="56"/>
      <c r="DE93" s="56"/>
      <c r="DF93" s="56"/>
      <c r="DG93" s="56"/>
      <c r="DH93" s="56"/>
      <c r="DI93" s="56"/>
      <c r="DJ93" s="56"/>
      <c r="DK93" s="56"/>
      <c r="DL93" s="56"/>
      <c r="DM93" s="56"/>
      <c r="DN93" s="56"/>
      <c r="DO93" s="56"/>
      <c r="DP93" s="56"/>
      <c r="DQ93" s="56"/>
      <c r="DR93" s="56"/>
      <c r="DS93" s="56"/>
      <c r="DT93" s="56"/>
      <c r="DU93" s="56"/>
      <c r="DV93" s="56"/>
      <c r="DW93" s="56"/>
      <c r="DX93" s="56"/>
      <c r="DY93" s="56"/>
      <c r="DZ93" s="56"/>
      <c r="EA93" s="56"/>
      <c r="EB93" s="56"/>
      <c r="EC93" s="56"/>
      <c r="ED93" s="56"/>
      <c r="EE93" s="56"/>
      <c r="EF93" s="56"/>
      <c r="EG93" s="56"/>
      <c r="EH93" s="56"/>
      <c r="EI93" s="56"/>
      <c r="EJ93" s="56"/>
      <c r="EK93" s="56"/>
      <c r="EL93" s="56"/>
      <c r="EM93" s="56"/>
    </row>
    <row r="94" spans="1:143" ht="33.75" customHeight="1" x14ac:dyDescent="0.25">
      <c r="A94" s="32">
        <v>80</v>
      </c>
      <c r="B94" s="33" t="s">
        <v>110</v>
      </c>
      <c r="C94" s="24">
        <v>19007.45</v>
      </c>
      <c r="D94" s="24">
        <f t="shared" si="24"/>
        <v>14825.811000000002</v>
      </c>
      <c r="E94" s="34">
        <v>1.31</v>
      </c>
      <c r="F94" s="35">
        <v>1</v>
      </c>
      <c r="G94" s="35"/>
      <c r="H94" s="28">
        <v>0.52</v>
      </c>
      <c r="I94" s="28">
        <v>0.21</v>
      </c>
      <c r="J94" s="28">
        <v>0.05</v>
      </c>
      <c r="K94" s="28">
        <v>0.22</v>
      </c>
      <c r="L94" s="35">
        <v>1</v>
      </c>
      <c r="M94" s="35"/>
      <c r="N94" s="24">
        <v>1.4</v>
      </c>
      <c r="O94" s="24">
        <v>1.68</v>
      </c>
      <c r="P94" s="24">
        <v>2.23</v>
      </c>
      <c r="Q94" s="24">
        <v>2.39</v>
      </c>
      <c r="R94" s="37">
        <v>9</v>
      </c>
      <c r="S94" s="37">
        <f t="shared" ref="S94:S103" si="26">R94/12*9*C94*E94*F94*O94*$S$6+R94/12*3*C94*E94*F94*O94*$R$6</f>
        <v>403779.48000390001</v>
      </c>
      <c r="T94" s="36">
        <v>0</v>
      </c>
      <c r="U94" s="36">
        <f t="shared" ref="U94:U103" si="27">T94/12*6*C94*E94*F94*O94*$U$6+T94/12*3*C94*E94*F94*O94*$T$6+T94/12*3*C94*E94*F94*O94*$U$8</f>
        <v>0</v>
      </c>
    </row>
    <row r="95" spans="1:143" ht="38.25" customHeight="1" x14ac:dyDescent="0.25">
      <c r="A95" s="32">
        <v>81</v>
      </c>
      <c r="B95" s="33" t="s">
        <v>111</v>
      </c>
      <c r="C95" s="24">
        <v>19007.45</v>
      </c>
      <c r="D95" s="24">
        <f t="shared" si="24"/>
        <v>15205.960000000001</v>
      </c>
      <c r="E95" s="34">
        <v>0.96</v>
      </c>
      <c r="F95" s="35">
        <v>1</v>
      </c>
      <c r="G95" s="35"/>
      <c r="H95" s="28">
        <v>0.55000000000000004</v>
      </c>
      <c r="I95" s="28">
        <v>0.2</v>
      </c>
      <c r="J95" s="28">
        <v>0.05</v>
      </c>
      <c r="K95" s="28">
        <v>0.2</v>
      </c>
      <c r="L95" s="35">
        <v>1</v>
      </c>
      <c r="M95" s="35"/>
      <c r="N95" s="24">
        <v>1.4</v>
      </c>
      <c r="O95" s="24">
        <v>1.68</v>
      </c>
      <c r="P95" s="24">
        <v>2.23</v>
      </c>
      <c r="Q95" s="24">
        <v>2.39</v>
      </c>
      <c r="R95" s="37">
        <v>140</v>
      </c>
      <c r="S95" s="37">
        <f t="shared" si="26"/>
        <v>4602880.5863039996</v>
      </c>
      <c r="T95" s="36">
        <v>64</v>
      </c>
      <c r="U95" s="36">
        <f t="shared" si="27"/>
        <v>1898170.9350911998</v>
      </c>
    </row>
    <row r="96" spans="1:143" x14ac:dyDescent="0.25">
      <c r="A96" s="32">
        <v>82</v>
      </c>
      <c r="B96" s="33" t="s">
        <v>112</v>
      </c>
      <c r="C96" s="24">
        <v>19007.45</v>
      </c>
      <c r="D96" s="24">
        <f t="shared" si="24"/>
        <v>16156.3325</v>
      </c>
      <c r="E96" s="34">
        <v>0.69</v>
      </c>
      <c r="F96" s="35">
        <v>1</v>
      </c>
      <c r="G96" s="35"/>
      <c r="H96" s="28">
        <v>0.7</v>
      </c>
      <c r="I96" s="28">
        <v>0.11</v>
      </c>
      <c r="J96" s="28">
        <v>0.04</v>
      </c>
      <c r="K96" s="28">
        <v>0.15</v>
      </c>
      <c r="L96" s="35">
        <v>1</v>
      </c>
      <c r="M96" s="35"/>
      <c r="N96" s="24">
        <v>1.4</v>
      </c>
      <c r="O96" s="24">
        <v>1.68</v>
      </c>
      <c r="P96" s="24">
        <v>2.23</v>
      </c>
      <c r="Q96" s="24">
        <v>2.39</v>
      </c>
      <c r="R96" s="37">
        <v>359</v>
      </c>
      <c r="S96" s="37">
        <f t="shared" si="26"/>
        <v>8483478.7948911004</v>
      </c>
      <c r="T96" s="36">
        <v>2</v>
      </c>
      <c r="U96" s="36">
        <f t="shared" si="27"/>
        <v>42634.698737400002</v>
      </c>
    </row>
    <row r="97" spans="1:143" ht="36.75" customHeight="1" x14ac:dyDescent="0.25">
      <c r="A97" s="32">
        <v>83</v>
      </c>
      <c r="B97" s="33" t="s">
        <v>113</v>
      </c>
      <c r="C97" s="24">
        <v>19007.45</v>
      </c>
      <c r="D97" s="24">
        <f t="shared" si="24"/>
        <v>16346.407000000003</v>
      </c>
      <c r="E97" s="34">
        <v>1.54</v>
      </c>
      <c r="F97" s="35">
        <v>1</v>
      </c>
      <c r="G97" s="35"/>
      <c r="H97" s="28">
        <v>0.65</v>
      </c>
      <c r="I97" s="28">
        <v>0.18</v>
      </c>
      <c r="J97" s="28">
        <v>0.03</v>
      </c>
      <c r="K97" s="28">
        <v>0.14000000000000001</v>
      </c>
      <c r="L97" s="35">
        <v>1</v>
      </c>
      <c r="M97" s="35"/>
      <c r="N97" s="24">
        <v>1.4</v>
      </c>
      <c r="O97" s="24">
        <v>1.68</v>
      </c>
      <c r="P97" s="24">
        <v>2.23</v>
      </c>
      <c r="Q97" s="24">
        <v>2.39</v>
      </c>
      <c r="R97" s="37">
        <v>200</v>
      </c>
      <c r="S97" s="37">
        <f t="shared" si="26"/>
        <v>10548268.010280002</v>
      </c>
      <c r="T97" s="36">
        <v>2</v>
      </c>
      <c r="U97" s="36">
        <f t="shared" si="27"/>
        <v>95155.704428400015</v>
      </c>
    </row>
    <row r="98" spans="1:143" s="43" customFormat="1" ht="30" x14ac:dyDescent="0.25">
      <c r="A98" s="32">
        <v>84</v>
      </c>
      <c r="B98" s="33" t="s">
        <v>114</v>
      </c>
      <c r="C98" s="24">
        <v>19007.45</v>
      </c>
      <c r="D98" s="24">
        <f t="shared" si="24"/>
        <v>15776.183500000003</v>
      </c>
      <c r="E98" s="34">
        <v>2.92</v>
      </c>
      <c r="F98" s="35">
        <v>1</v>
      </c>
      <c r="G98" s="35"/>
      <c r="H98" s="28">
        <v>0.5</v>
      </c>
      <c r="I98" s="28">
        <v>0.28999999999999998</v>
      </c>
      <c r="J98" s="28">
        <v>0.04</v>
      </c>
      <c r="K98" s="28">
        <v>0.17</v>
      </c>
      <c r="L98" s="35">
        <v>1</v>
      </c>
      <c r="M98" s="35"/>
      <c r="N98" s="24">
        <v>1.4</v>
      </c>
      <c r="O98" s="24">
        <v>1.68</v>
      </c>
      <c r="P98" s="24">
        <v>2.23</v>
      </c>
      <c r="Q98" s="24">
        <v>2.39</v>
      </c>
      <c r="R98" s="37">
        <v>23</v>
      </c>
      <c r="S98" s="37">
        <f t="shared" si="26"/>
        <v>2300070.3882156</v>
      </c>
      <c r="T98" s="36">
        <v>0</v>
      </c>
      <c r="U98" s="36">
        <f t="shared" si="27"/>
        <v>0</v>
      </c>
      <c r="V98" s="5"/>
      <c r="W98" s="5"/>
      <c r="X98" s="5"/>
      <c r="Y98" s="5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</row>
    <row r="99" spans="1:143" s="43" customFormat="1" ht="30" x14ac:dyDescent="0.25">
      <c r="A99" s="32">
        <v>85</v>
      </c>
      <c r="B99" s="33" t="s">
        <v>115</v>
      </c>
      <c r="C99" s="24">
        <v>19007.45</v>
      </c>
      <c r="D99" s="24">
        <f t="shared" si="24"/>
        <v>16726.556000000004</v>
      </c>
      <c r="E99" s="34">
        <v>4.34</v>
      </c>
      <c r="F99" s="35">
        <v>1</v>
      </c>
      <c r="G99" s="35"/>
      <c r="H99" s="28">
        <v>0.53</v>
      </c>
      <c r="I99" s="28">
        <v>0.32</v>
      </c>
      <c r="J99" s="28">
        <v>0.03</v>
      </c>
      <c r="K99" s="28">
        <v>0.12</v>
      </c>
      <c r="L99" s="35">
        <v>1</v>
      </c>
      <c r="M99" s="35"/>
      <c r="N99" s="24">
        <v>1.4</v>
      </c>
      <c r="O99" s="24">
        <v>1.68</v>
      </c>
      <c r="P99" s="24">
        <v>2.23</v>
      </c>
      <c r="Q99" s="24">
        <v>2.39</v>
      </c>
      <c r="R99" s="37">
        <v>99</v>
      </c>
      <c r="S99" s="37">
        <f t="shared" si="26"/>
        <v>14714833.874340599</v>
      </c>
      <c r="T99" s="36">
        <v>0</v>
      </c>
      <c r="U99" s="36">
        <f t="shared" si="27"/>
        <v>0</v>
      </c>
      <c r="V99" s="5"/>
      <c r="W99" s="5"/>
      <c r="X99" s="5"/>
      <c r="Y99" s="5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</row>
    <row r="100" spans="1:143" s="43" customFormat="1" ht="36" customHeight="1" x14ac:dyDescent="0.25">
      <c r="A100" s="32">
        <v>86</v>
      </c>
      <c r="B100" s="33" t="s">
        <v>116</v>
      </c>
      <c r="C100" s="24">
        <v>19007.45</v>
      </c>
      <c r="D100" s="24">
        <f t="shared" si="24"/>
        <v>15966.258000000002</v>
      </c>
      <c r="E100" s="34">
        <v>1.41</v>
      </c>
      <c r="F100" s="35">
        <v>1</v>
      </c>
      <c r="G100" s="35"/>
      <c r="H100" s="28">
        <v>0.6</v>
      </c>
      <c r="I100" s="28">
        <v>0.2</v>
      </c>
      <c r="J100" s="28">
        <v>0.04</v>
      </c>
      <c r="K100" s="28">
        <v>0.16</v>
      </c>
      <c r="L100" s="35">
        <v>1</v>
      </c>
      <c r="M100" s="35"/>
      <c r="N100" s="24">
        <v>1.4</v>
      </c>
      <c r="O100" s="24">
        <v>1.68</v>
      </c>
      <c r="P100" s="24">
        <v>2.23</v>
      </c>
      <c r="Q100" s="24">
        <v>2.39</v>
      </c>
      <c r="R100" s="37">
        <v>2</v>
      </c>
      <c r="S100" s="37">
        <f t="shared" si="26"/>
        <v>96578.298016200002</v>
      </c>
      <c r="T100" s="36"/>
      <c r="U100" s="36">
        <f t="shared" si="27"/>
        <v>0</v>
      </c>
      <c r="V100" s="5"/>
      <c r="W100" s="5"/>
      <c r="X100" s="5"/>
      <c r="Y100" s="5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</row>
    <row r="101" spans="1:143" ht="30" x14ac:dyDescent="0.25">
      <c r="A101" s="32">
        <v>87</v>
      </c>
      <c r="B101" s="33" t="s">
        <v>117</v>
      </c>
      <c r="C101" s="24">
        <v>19007.45</v>
      </c>
      <c r="D101" s="24">
        <f t="shared" si="24"/>
        <v>15966.258</v>
      </c>
      <c r="E101" s="34">
        <v>1.89</v>
      </c>
      <c r="F101" s="35">
        <v>1</v>
      </c>
      <c r="G101" s="35"/>
      <c r="H101" s="28">
        <v>0.59</v>
      </c>
      <c r="I101" s="28">
        <v>0.22</v>
      </c>
      <c r="J101" s="28">
        <v>0.03</v>
      </c>
      <c r="K101" s="28">
        <v>0.16</v>
      </c>
      <c r="L101" s="35">
        <v>1</v>
      </c>
      <c r="M101" s="35"/>
      <c r="N101" s="24">
        <v>1.4</v>
      </c>
      <c r="O101" s="24">
        <v>1.68</v>
      </c>
      <c r="P101" s="24">
        <v>2.23</v>
      </c>
      <c r="Q101" s="24">
        <v>2.39</v>
      </c>
      <c r="R101" s="37">
        <v>2</v>
      </c>
      <c r="S101" s="37">
        <f t="shared" si="26"/>
        <v>129456.01648980001</v>
      </c>
      <c r="T101" s="36">
        <v>0</v>
      </c>
      <c r="U101" s="36">
        <f t="shared" si="27"/>
        <v>0</v>
      </c>
    </row>
    <row r="102" spans="1:143" ht="30" x14ac:dyDescent="0.25">
      <c r="A102" s="32">
        <v>88</v>
      </c>
      <c r="B102" s="33" t="s">
        <v>118</v>
      </c>
      <c r="C102" s="24">
        <v>19007.45</v>
      </c>
      <c r="D102" s="24">
        <f t="shared" si="24"/>
        <v>16536.481500000002</v>
      </c>
      <c r="E102" s="34">
        <v>1.92</v>
      </c>
      <c r="F102" s="35">
        <v>1</v>
      </c>
      <c r="G102" s="35"/>
      <c r="H102" s="28">
        <v>0.61</v>
      </c>
      <c r="I102" s="28">
        <v>0.23</v>
      </c>
      <c r="J102" s="28">
        <v>0.03</v>
      </c>
      <c r="K102" s="28">
        <v>0.13</v>
      </c>
      <c r="L102" s="35">
        <v>1</v>
      </c>
      <c r="M102" s="35"/>
      <c r="N102" s="24">
        <v>1.4</v>
      </c>
      <c r="O102" s="24">
        <v>1.68</v>
      </c>
      <c r="P102" s="24">
        <v>2.23</v>
      </c>
      <c r="Q102" s="24">
        <v>2.39</v>
      </c>
      <c r="R102" s="37"/>
      <c r="S102" s="37">
        <f t="shared" si="26"/>
        <v>0</v>
      </c>
      <c r="T102" s="36">
        <v>0</v>
      </c>
      <c r="U102" s="36">
        <f t="shared" si="27"/>
        <v>0</v>
      </c>
    </row>
    <row r="103" spans="1:143" x14ac:dyDescent="0.25">
      <c r="A103" s="32">
        <v>89</v>
      </c>
      <c r="B103" s="33" t="s">
        <v>119</v>
      </c>
      <c r="C103" s="24">
        <v>19007.45</v>
      </c>
      <c r="D103" s="24">
        <f t="shared" si="24"/>
        <v>15396.034500000002</v>
      </c>
      <c r="E103" s="24">
        <v>1.02</v>
      </c>
      <c r="F103" s="35">
        <v>1</v>
      </c>
      <c r="G103" s="35"/>
      <c r="H103" s="28">
        <v>0.59</v>
      </c>
      <c r="I103" s="28">
        <v>0.17</v>
      </c>
      <c r="J103" s="28">
        <v>0.05</v>
      </c>
      <c r="K103" s="28">
        <v>0.19</v>
      </c>
      <c r="L103" s="35">
        <v>1</v>
      </c>
      <c r="M103" s="35"/>
      <c r="N103" s="24">
        <v>1.4</v>
      </c>
      <c r="O103" s="24">
        <v>1.68</v>
      </c>
      <c r="P103" s="24">
        <v>2.23</v>
      </c>
      <c r="Q103" s="24">
        <v>2.39</v>
      </c>
      <c r="R103" s="37">
        <v>2</v>
      </c>
      <c r="S103" s="37">
        <f t="shared" si="26"/>
        <v>69865.15175640001</v>
      </c>
      <c r="T103" s="36">
        <v>0</v>
      </c>
      <c r="U103" s="36">
        <f t="shared" si="27"/>
        <v>0</v>
      </c>
    </row>
    <row r="104" spans="1:143" s="57" customFormat="1" x14ac:dyDescent="0.25">
      <c r="A104" s="21">
        <v>17</v>
      </c>
      <c r="B104" s="22" t="s">
        <v>120</v>
      </c>
      <c r="C104" s="23">
        <v>19007.45</v>
      </c>
      <c r="D104" s="51">
        <f t="shared" si="24"/>
        <v>0</v>
      </c>
      <c r="E104" s="25">
        <v>2.96</v>
      </c>
      <c r="F104" s="52">
        <v>1</v>
      </c>
      <c r="G104" s="53"/>
      <c r="H104" s="54"/>
      <c r="I104" s="54"/>
      <c r="J104" s="54"/>
      <c r="K104" s="54"/>
      <c r="L104" s="53">
        <v>1</v>
      </c>
      <c r="M104" s="53"/>
      <c r="N104" s="23">
        <v>1.4</v>
      </c>
      <c r="O104" s="23">
        <v>1.68</v>
      </c>
      <c r="P104" s="23">
        <v>2.23</v>
      </c>
      <c r="Q104" s="23">
        <v>2.39</v>
      </c>
      <c r="R104" s="29">
        <f t="shared" ref="R104:U104" si="28">SUM(R105:R112)</f>
        <v>57</v>
      </c>
      <c r="S104" s="29">
        <f t="shared" si="28"/>
        <v>16375843.6097256</v>
      </c>
      <c r="T104" s="29">
        <f t="shared" si="28"/>
        <v>0</v>
      </c>
      <c r="U104" s="29">
        <f t="shared" si="28"/>
        <v>0</v>
      </c>
      <c r="V104" s="55"/>
      <c r="W104" s="55"/>
      <c r="X104" s="55"/>
      <c r="Y104" s="55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6"/>
      <c r="BK104" s="56"/>
      <c r="BL104" s="56"/>
      <c r="BM104" s="56"/>
      <c r="BN104" s="56"/>
      <c r="BO104" s="56"/>
      <c r="BP104" s="56"/>
      <c r="BQ104" s="56"/>
      <c r="BR104" s="56"/>
      <c r="BS104" s="56"/>
      <c r="BT104" s="56"/>
      <c r="BU104" s="56"/>
      <c r="BV104" s="56"/>
      <c r="BW104" s="56"/>
      <c r="BX104" s="56"/>
      <c r="BY104" s="56"/>
      <c r="BZ104" s="56"/>
      <c r="CA104" s="56"/>
      <c r="CB104" s="56"/>
      <c r="CC104" s="56"/>
      <c r="CD104" s="56"/>
      <c r="CE104" s="56"/>
      <c r="CF104" s="56"/>
      <c r="CG104" s="56"/>
      <c r="CH104" s="56"/>
      <c r="CI104" s="56"/>
      <c r="CJ104" s="56"/>
      <c r="CK104" s="56"/>
      <c r="CL104" s="56"/>
      <c r="CM104" s="56"/>
      <c r="CN104" s="56"/>
      <c r="CO104" s="56"/>
      <c r="CP104" s="56"/>
      <c r="CQ104" s="56"/>
      <c r="CR104" s="56"/>
      <c r="CS104" s="56"/>
      <c r="CT104" s="56"/>
      <c r="CU104" s="56"/>
      <c r="CV104" s="56"/>
      <c r="CW104" s="56"/>
      <c r="CX104" s="56"/>
      <c r="CY104" s="56"/>
      <c r="CZ104" s="56"/>
      <c r="DA104" s="56"/>
      <c r="DB104" s="56"/>
      <c r="DC104" s="56"/>
      <c r="DD104" s="56"/>
      <c r="DE104" s="56"/>
      <c r="DF104" s="56"/>
      <c r="DG104" s="56"/>
      <c r="DH104" s="56"/>
      <c r="DI104" s="56"/>
      <c r="DJ104" s="56"/>
      <c r="DK104" s="56"/>
      <c r="DL104" s="56"/>
      <c r="DM104" s="56"/>
      <c r="DN104" s="56"/>
      <c r="DO104" s="56"/>
      <c r="DP104" s="56"/>
      <c r="DQ104" s="56"/>
      <c r="DR104" s="56"/>
      <c r="DS104" s="56"/>
      <c r="DT104" s="56"/>
      <c r="DU104" s="56"/>
      <c r="DV104" s="56"/>
      <c r="DW104" s="56"/>
      <c r="DX104" s="56"/>
      <c r="DY104" s="56"/>
      <c r="DZ104" s="56"/>
      <c r="EA104" s="56"/>
      <c r="EB104" s="56"/>
      <c r="EC104" s="56"/>
      <c r="ED104" s="56"/>
      <c r="EE104" s="56"/>
      <c r="EF104" s="56"/>
      <c r="EG104" s="56"/>
      <c r="EH104" s="56"/>
      <c r="EI104" s="56"/>
      <c r="EJ104" s="56"/>
      <c r="EK104" s="56"/>
      <c r="EL104" s="56"/>
      <c r="EM104" s="56"/>
    </row>
    <row r="105" spans="1:143" ht="35.25" customHeight="1" x14ac:dyDescent="0.25">
      <c r="A105" s="32">
        <v>90</v>
      </c>
      <c r="B105" s="33" t="s">
        <v>121</v>
      </c>
      <c r="C105" s="24">
        <v>19007.45</v>
      </c>
      <c r="D105" s="24">
        <f t="shared" si="24"/>
        <v>15966.258000000002</v>
      </c>
      <c r="E105" s="34">
        <v>4.21</v>
      </c>
      <c r="F105" s="35">
        <v>1.5</v>
      </c>
      <c r="G105" s="35"/>
      <c r="H105" s="28">
        <v>0.44</v>
      </c>
      <c r="I105" s="28">
        <v>0.37</v>
      </c>
      <c r="J105" s="28">
        <v>0.03</v>
      </c>
      <c r="K105" s="28">
        <v>0.16</v>
      </c>
      <c r="L105" s="35">
        <v>1.5</v>
      </c>
      <c r="M105" s="35"/>
      <c r="N105" s="24">
        <v>1.4</v>
      </c>
      <c r="O105" s="24">
        <v>1.68</v>
      </c>
      <c r="P105" s="24">
        <v>2.23</v>
      </c>
      <c r="Q105" s="24">
        <v>2.39</v>
      </c>
      <c r="R105" s="37">
        <v>22</v>
      </c>
      <c r="S105" s="37">
        <f t="shared" ref="S105:S112" si="29">R105/12*9*C105*E105*F105*O105*$S$6+R105/12*3*C105*E105*F105*O105*$R$6</f>
        <v>4758022.3203512998</v>
      </c>
      <c r="T105" s="36">
        <v>0</v>
      </c>
      <c r="U105" s="36">
        <f t="shared" ref="U105:U112" si="30">T105/12*6*C105*E105*F105*O105*$U$6+T105/12*3*C105*E105*F105*O105*$T$6+T105/12*3*C105*E105*F105*O105*$U$8</f>
        <v>0</v>
      </c>
    </row>
    <row r="106" spans="1:143" x14ac:dyDescent="0.25">
      <c r="A106" s="32">
        <v>91</v>
      </c>
      <c r="B106" s="33" t="s">
        <v>122</v>
      </c>
      <c r="C106" s="24">
        <v>19007.45</v>
      </c>
      <c r="D106" s="24">
        <f t="shared" si="24"/>
        <v>17296.779500000001</v>
      </c>
      <c r="E106" s="34">
        <v>12.09</v>
      </c>
      <c r="F106" s="35">
        <v>1.5</v>
      </c>
      <c r="G106" s="35"/>
      <c r="H106" s="28">
        <v>0.27</v>
      </c>
      <c r="I106" s="28">
        <v>0.62</v>
      </c>
      <c r="J106" s="28">
        <v>0.02</v>
      </c>
      <c r="K106" s="28">
        <v>0.09</v>
      </c>
      <c r="L106" s="35">
        <v>1.5</v>
      </c>
      <c r="M106" s="35"/>
      <c r="N106" s="24">
        <v>1.4</v>
      </c>
      <c r="O106" s="24">
        <v>1.68</v>
      </c>
      <c r="P106" s="24">
        <v>2.23</v>
      </c>
      <c r="Q106" s="24">
        <v>2.39</v>
      </c>
      <c r="R106" s="37">
        <v>15</v>
      </c>
      <c r="S106" s="37">
        <f t="shared" si="29"/>
        <v>9316209.7581052501</v>
      </c>
      <c r="T106" s="36">
        <v>0</v>
      </c>
      <c r="U106" s="36">
        <f t="shared" si="30"/>
        <v>0</v>
      </c>
    </row>
    <row r="107" spans="1:143" ht="45" x14ac:dyDescent="0.25">
      <c r="A107" s="32">
        <v>92</v>
      </c>
      <c r="B107" s="33" t="s">
        <v>123</v>
      </c>
      <c r="C107" s="24">
        <v>19007.45</v>
      </c>
      <c r="D107" s="24">
        <f t="shared" si="24"/>
        <v>17486.854000000003</v>
      </c>
      <c r="E107" s="34">
        <v>7.4</v>
      </c>
      <c r="F107" s="35">
        <v>1.5</v>
      </c>
      <c r="G107" s="35"/>
      <c r="H107" s="28">
        <v>0.24</v>
      </c>
      <c r="I107" s="28">
        <v>0.66</v>
      </c>
      <c r="J107" s="28">
        <v>0.02</v>
      </c>
      <c r="K107" s="28">
        <v>0.08</v>
      </c>
      <c r="L107" s="35">
        <v>1.5</v>
      </c>
      <c r="M107" s="35"/>
      <c r="N107" s="24">
        <v>1.4</v>
      </c>
      <c r="O107" s="24">
        <v>1.68</v>
      </c>
      <c r="P107" s="24">
        <v>2.23</v>
      </c>
      <c r="Q107" s="24">
        <v>2.39</v>
      </c>
      <c r="R107" s="37"/>
      <c r="S107" s="37">
        <f t="shared" si="29"/>
        <v>0</v>
      </c>
      <c r="T107" s="36">
        <v>0</v>
      </c>
      <c r="U107" s="36">
        <f t="shared" si="30"/>
        <v>0</v>
      </c>
    </row>
    <row r="108" spans="1:143" ht="30" x14ac:dyDescent="0.25">
      <c r="A108" s="32">
        <v>93</v>
      </c>
      <c r="B108" s="33" t="s">
        <v>124</v>
      </c>
      <c r="C108" s="24">
        <v>19007.45</v>
      </c>
      <c r="D108" s="24">
        <f t="shared" si="24"/>
        <v>16916.630500000003</v>
      </c>
      <c r="E108" s="34">
        <v>1.91</v>
      </c>
      <c r="F108" s="35">
        <v>1.5</v>
      </c>
      <c r="G108" s="35"/>
      <c r="H108" s="28">
        <v>0.68</v>
      </c>
      <c r="I108" s="28">
        <v>0.18</v>
      </c>
      <c r="J108" s="28">
        <v>0.03</v>
      </c>
      <c r="K108" s="28">
        <v>0.11</v>
      </c>
      <c r="L108" s="35">
        <v>1.5</v>
      </c>
      <c r="M108" s="35"/>
      <c r="N108" s="24">
        <v>1.4</v>
      </c>
      <c r="O108" s="24">
        <v>1.68</v>
      </c>
      <c r="P108" s="24">
        <v>2.23</v>
      </c>
      <c r="Q108" s="24">
        <v>2.39</v>
      </c>
      <c r="R108" s="37">
        <v>1</v>
      </c>
      <c r="S108" s="37">
        <f t="shared" si="29"/>
        <v>98119.441069650013</v>
      </c>
      <c r="T108" s="36">
        <v>0</v>
      </c>
      <c r="U108" s="36">
        <f t="shared" si="30"/>
        <v>0</v>
      </c>
    </row>
    <row r="109" spans="1:143" s="70" customFormat="1" ht="30" x14ac:dyDescent="0.25">
      <c r="A109" s="62">
        <v>94</v>
      </c>
      <c r="B109" s="63" t="s">
        <v>125</v>
      </c>
      <c r="C109" s="64">
        <v>19007.45</v>
      </c>
      <c r="D109" s="64">
        <f t="shared" si="24"/>
        <v>16346.407000000003</v>
      </c>
      <c r="E109" s="65">
        <v>1.41</v>
      </c>
      <c r="F109" s="66">
        <v>1</v>
      </c>
      <c r="G109" s="66"/>
      <c r="H109" s="67">
        <v>0.63</v>
      </c>
      <c r="I109" s="67">
        <v>0.2</v>
      </c>
      <c r="J109" s="67">
        <v>0.03</v>
      </c>
      <c r="K109" s="67">
        <v>0.14000000000000001</v>
      </c>
      <c r="L109" s="66">
        <v>1</v>
      </c>
      <c r="M109" s="66"/>
      <c r="N109" s="64">
        <v>1.4</v>
      </c>
      <c r="O109" s="64">
        <v>1.68</v>
      </c>
      <c r="P109" s="64">
        <v>2.23</v>
      </c>
      <c r="Q109" s="64">
        <v>2.39</v>
      </c>
      <c r="R109" s="68">
        <v>4</v>
      </c>
      <c r="S109" s="68">
        <f t="shared" si="29"/>
        <v>193156.5960324</v>
      </c>
      <c r="T109" s="68">
        <v>0</v>
      </c>
      <c r="U109" s="36">
        <f t="shared" si="30"/>
        <v>0</v>
      </c>
      <c r="V109" s="69"/>
      <c r="W109" s="69"/>
      <c r="X109" s="69"/>
      <c r="Y109" s="69"/>
    </row>
    <row r="110" spans="1:143" s="70" customFormat="1" ht="30" x14ac:dyDescent="0.25">
      <c r="A110" s="62">
        <v>95</v>
      </c>
      <c r="B110" s="63" t="s">
        <v>126</v>
      </c>
      <c r="C110" s="64">
        <v>19007.45</v>
      </c>
      <c r="D110" s="64"/>
      <c r="E110" s="65">
        <v>1.87</v>
      </c>
      <c r="F110" s="66">
        <v>1</v>
      </c>
      <c r="G110" s="66"/>
      <c r="H110" s="67">
        <v>0.63</v>
      </c>
      <c r="I110" s="67">
        <v>0.2</v>
      </c>
      <c r="J110" s="67">
        <v>0.03</v>
      </c>
      <c r="K110" s="67">
        <v>0.14000000000000001</v>
      </c>
      <c r="L110" s="66">
        <v>1</v>
      </c>
      <c r="M110" s="66"/>
      <c r="N110" s="64">
        <v>1.4</v>
      </c>
      <c r="O110" s="64">
        <v>1.68</v>
      </c>
      <c r="P110" s="64">
        <v>2.23</v>
      </c>
      <c r="Q110" s="64">
        <v>2.39</v>
      </c>
      <c r="R110" s="68">
        <v>2</v>
      </c>
      <c r="S110" s="68">
        <f t="shared" si="29"/>
        <v>128086.11155340003</v>
      </c>
      <c r="T110" s="68"/>
      <c r="U110" s="36">
        <f t="shared" si="30"/>
        <v>0</v>
      </c>
      <c r="V110" s="69"/>
      <c r="W110" s="69"/>
      <c r="X110" s="69"/>
      <c r="Y110" s="69"/>
    </row>
    <row r="111" spans="1:143" s="42" customFormat="1" ht="30" x14ac:dyDescent="0.25">
      <c r="A111" s="32">
        <v>96</v>
      </c>
      <c r="B111" s="33" t="s">
        <v>127</v>
      </c>
      <c r="C111" s="24">
        <v>19007.45</v>
      </c>
      <c r="D111" s="24"/>
      <c r="E111" s="34">
        <v>2.54</v>
      </c>
      <c r="F111" s="35">
        <v>1.5</v>
      </c>
      <c r="G111" s="35"/>
      <c r="H111" s="28">
        <v>0.63</v>
      </c>
      <c r="I111" s="28">
        <v>0.2</v>
      </c>
      <c r="J111" s="28">
        <v>0.03</v>
      </c>
      <c r="K111" s="28">
        <v>0.14000000000000001</v>
      </c>
      <c r="L111" s="35">
        <v>1.5</v>
      </c>
      <c r="M111" s="35"/>
      <c r="N111" s="24">
        <v>1.4</v>
      </c>
      <c r="O111" s="24">
        <v>1.68</v>
      </c>
      <c r="P111" s="24">
        <v>2.23</v>
      </c>
      <c r="Q111" s="24">
        <v>2.39</v>
      </c>
      <c r="R111" s="37">
        <v>11</v>
      </c>
      <c r="S111" s="37">
        <f t="shared" si="29"/>
        <v>1435317.8971131002</v>
      </c>
      <c r="T111" s="36"/>
      <c r="U111" s="36">
        <f t="shared" si="30"/>
        <v>0</v>
      </c>
      <c r="V111" s="5"/>
      <c r="W111" s="5"/>
      <c r="X111" s="5"/>
      <c r="Y111" s="5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</row>
    <row r="112" spans="1:143" x14ac:dyDescent="0.25">
      <c r="A112" s="32">
        <v>44</v>
      </c>
      <c r="B112" s="33" t="s">
        <v>128</v>
      </c>
      <c r="C112" s="24">
        <v>19007.45</v>
      </c>
      <c r="D112" s="24">
        <f>C112*(H112+I112+J112)</f>
        <v>16156.3325</v>
      </c>
      <c r="E112" s="34">
        <v>4.3499999999999996</v>
      </c>
      <c r="F112" s="35">
        <v>1.5</v>
      </c>
      <c r="G112" s="35"/>
      <c r="H112" s="28">
        <v>0.7</v>
      </c>
      <c r="I112" s="28">
        <v>0.13</v>
      </c>
      <c r="J112" s="28">
        <v>0.02</v>
      </c>
      <c r="K112" s="28">
        <v>0.15</v>
      </c>
      <c r="L112" s="35">
        <v>1.5</v>
      </c>
      <c r="M112" s="35"/>
      <c r="N112" s="24">
        <v>1.4</v>
      </c>
      <c r="O112" s="24">
        <v>1.68</v>
      </c>
      <c r="P112" s="24">
        <v>2.23</v>
      </c>
      <c r="Q112" s="24">
        <v>2.39</v>
      </c>
      <c r="R112" s="37">
        <v>2</v>
      </c>
      <c r="S112" s="37">
        <f t="shared" si="29"/>
        <v>446931.48550050001</v>
      </c>
      <c r="T112" s="36">
        <v>0</v>
      </c>
      <c r="U112" s="36">
        <f t="shared" si="30"/>
        <v>0</v>
      </c>
    </row>
    <row r="113" spans="1:143" s="57" customFormat="1" x14ac:dyDescent="0.25">
      <c r="A113" s="21">
        <v>18</v>
      </c>
      <c r="B113" s="22" t="s">
        <v>129</v>
      </c>
      <c r="C113" s="23">
        <v>19007.45</v>
      </c>
      <c r="D113" s="51">
        <f t="shared" ref="D113:D121" si="31">C113*(H113+I113+J113)</f>
        <v>0</v>
      </c>
      <c r="E113" s="25">
        <v>2.25</v>
      </c>
      <c r="F113" s="52">
        <v>1</v>
      </c>
      <c r="G113" s="53"/>
      <c r="H113" s="54"/>
      <c r="I113" s="54"/>
      <c r="J113" s="54"/>
      <c r="K113" s="54"/>
      <c r="L113" s="53">
        <v>1</v>
      </c>
      <c r="M113" s="53"/>
      <c r="N113" s="23">
        <v>1.4</v>
      </c>
      <c r="O113" s="23">
        <v>1.68</v>
      </c>
      <c r="P113" s="23">
        <v>2.23</v>
      </c>
      <c r="Q113" s="23">
        <v>2.39</v>
      </c>
      <c r="R113" s="29">
        <f t="shared" ref="R113:U113" si="32">SUM(R114:R116)</f>
        <v>0</v>
      </c>
      <c r="S113" s="29">
        <f t="shared" si="32"/>
        <v>0</v>
      </c>
      <c r="T113" s="29">
        <f t="shared" si="32"/>
        <v>5</v>
      </c>
      <c r="U113" s="29">
        <f t="shared" si="32"/>
        <v>263531.86973189999</v>
      </c>
      <c r="V113" s="55"/>
      <c r="W113" s="55"/>
      <c r="X113" s="55"/>
      <c r="Y113" s="55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56"/>
      <c r="AT113" s="56"/>
      <c r="AU113" s="56"/>
      <c r="AV113" s="56"/>
      <c r="AW113" s="56"/>
      <c r="AX113" s="56"/>
      <c r="AY113" s="56"/>
      <c r="AZ113" s="56"/>
      <c r="BA113" s="56"/>
      <c r="BB113" s="56"/>
      <c r="BC113" s="56"/>
      <c r="BD113" s="56"/>
      <c r="BE113" s="56"/>
      <c r="BF113" s="56"/>
      <c r="BG113" s="56"/>
      <c r="BH113" s="56"/>
      <c r="BI113" s="56"/>
      <c r="BJ113" s="56"/>
      <c r="BK113" s="56"/>
      <c r="BL113" s="56"/>
      <c r="BM113" s="56"/>
      <c r="BN113" s="56"/>
      <c r="BO113" s="56"/>
      <c r="BP113" s="56"/>
      <c r="BQ113" s="56"/>
      <c r="BR113" s="56"/>
      <c r="BS113" s="56"/>
      <c r="BT113" s="56"/>
      <c r="BU113" s="56"/>
      <c r="BV113" s="56"/>
      <c r="BW113" s="56"/>
      <c r="BX113" s="56"/>
      <c r="BY113" s="56"/>
      <c r="BZ113" s="56"/>
      <c r="CA113" s="56"/>
      <c r="CB113" s="56"/>
      <c r="CC113" s="56"/>
      <c r="CD113" s="56"/>
      <c r="CE113" s="56"/>
      <c r="CF113" s="56"/>
      <c r="CG113" s="56"/>
      <c r="CH113" s="56"/>
      <c r="CI113" s="56"/>
      <c r="CJ113" s="56"/>
      <c r="CK113" s="56"/>
      <c r="CL113" s="56"/>
      <c r="CM113" s="56"/>
      <c r="CN113" s="56"/>
      <c r="CO113" s="56"/>
      <c r="CP113" s="56"/>
      <c r="CQ113" s="56"/>
      <c r="CR113" s="56"/>
      <c r="CS113" s="56"/>
      <c r="CT113" s="56"/>
      <c r="CU113" s="56"/>
      <c r="CV113" s="56"/>
      <c r="CW113" s="56"/>
      <c r="CX113" s="56"/>
      <c r="CY113" s="56"/>
      <c r="CZ113" s="56"/>
      <c r="DA113" s="56"/>
      <c r="DB113" s="56"/>
      <c r="DC113" s="56"/>
      <c r="DD113" s="56"/>
      <c r="DE113" s="56"/>
      <c r="DF113" s="56"/>
      <c r="DG113" s="56"/>
      <c r="DH113" s="56"/>
      <c r="DI113" s="56"/>
      <c r="DJ113" s="56"/>
      <c r="DK113" s="56"/>
      <c r="DL113" s="56"/>
      <c r="DM113" s="56"/>
      <c r="DN113" s="56"/>
      <c r="DO113" s="56"/>
      <c r="DP113" s="56"/>
      <c r="DQ113" s="56"/>
      <c r="DR113" s="56"/>
      <c r="DS113" s="56"/>
      <c r="DT113" s="56"/>
      <c r="DU113" s="56"/>
      <c r="DV113" s="56"/>
      <c r="DW113" s="56"/>
      <c r="DX113" s="56"/>
      <c r="DY113" s="56"/>
      <c r="DZ113" s="56"/>
      <c r="EA113" s="56"/>
      <c r="EB113" s="56"/>
      <c r="EC113" s="56"/>
      <c r="ED113" s="56"/>
      <c r="EE113" s="56"/>
      <c r="EF113" s="56"/>
      <c r="EG113" s="56"/>
      <c r="EH113" s="56"/>
      <c r="EI113" s="56"/>
      <c r="EJ113" s="56"/>
      <c r="EK113" s="56"/>
      <c r="EL113" s="56"/>
      <c r="EM113" s="56"/>
    </row>
    <row r="114" spans="1:143" x14ac:dyDescent="0.25">
      <c r="A114" s="32">
        <v>97</v>
      </c>
      <c r="B114" s="33" t="s">
        <v>130</v>
      </c>
      <c r="C114" s="24">
        <v>19007.45</v>
      </c>
      <c r="D114" s="24">
        <f t="shared" si="31"/>
        <v>16916.630499999999</v>
      </c>
      <c r="E114" s="34">
        <v>2.0099999999999998</v>
      </c>
      <c r="F114" s="35">
        <v>1</v>
      </c>
      <c r="G114" s="35"/>
      <c r="H114" s="28">
        <v>0.62</v>
      </c>
      <c r="I114" s="28">
        <v>0.24</v>
      </c>
      <c r="J114" s="28">
        <v>0.03</v>
      </c>
      <c r="K114" s="28">
        <v>0.11</v>
      </c>
      <c r="L114" s="35">
        <v>1</v>
      </c>
      <c r="M114" s="35"/>
      <c r="N114" s="24">
        <v>1.4</v>
      </c>
      <c r="O114" s="24">
        <v>1.68</v>
      </c>
      <c r="P114" s="24">
        <v>2.23</v>
      </c>
      <c r="Q114" s="24">
        <v>2.39</v>
      </c>
      <c r="R114" s="37">
        <v>0</v>
      </c>
      <c r="S114" s="37">
        <f>R114/12*9*C114*E114*F114*O114*$S$6+R114/12*3*C114*E114*F114*O114*$R$6</f>
        <v>0</v>
      </c>
      <c r="T114" s="36">
        <v>1</v>
      </c>
      <c r="U114" s="36">
        <f>T114/12*6*C114*E114*F114*O114*$U$6+T114/12*3*C114*E114*F114*O114*$T$6+T114/12*3*C114*E114*F114*O114*$U$8</f>
        <v>62098.365552299991</v>
      </c>
    </row>
    <row r="115" spans="1:143" x14ac:dyDescent="0.25">
      <c r="A115" s="32">
        <v>98</v>
      </c>
      <c r="B115" s="33" t="s">
        <v>131</v>
      </c>
      <c r="C115" s="24">
        <v>19007.45</v>
      </c>
      <c r="D115" s="24">
        <f t="shared" si="31"/>
        <v>16916.630499999999</v>
      </c>
      <c r="E115" s="34">
        <v>3.67</v>
      </c>
      <c r="F115" s="35">
        <v>1</v>
      </c>
      <c r="G115" s="35"/>
      <c r="H115" s="28">
        <v>0.62</v>
      </c>
      <c r="I115" s="28">
        <v>0.24</v>
      </c>
      <c r="J115" s="28">
        <v>0.03</v>
      </c>
      <c r="K115" s="28">
        <v>0.11</v>
      </c>
      <c r="L115" s="35">
        <v>1</v>
      </c>
      <c r="M115" s="35"/>
      <c r="N115" s="24">
        <v>1.4</v>
      </c>
      <c r="O115" s="24">
        <v>1.68</v>
      </c>
      <c r="P115" s="24">
        <v>2.23</v>
      </c>
      <c r="Q115" s="24">
        <v>2.39</v>
      </c>
      <c r="R115" s="37"/>
      <c r="S115" s="37">
        <f>R115/12*9*C115*E115*F115*O115*$S$6+R115/12*3*C115*E115*F115*O115*$R$6</f>
        <v>0</v>
      </c>
      <c r="T115" s="36"/>
      <c r="U115" s="36">
        <f>T115/12*6*C115*E115*F115*O115*$U$6+T115/12*3*C115*E115*F115*O115*$T$6+T115/12*3*C115*E115*F115*O115*$U$8</f>
        <v>0</v>
      </c>
    </row>
    <row r="116" spans="1:143" x14ac:dyDescent="0.25">
      <c r="A116" s="32">
        <v>101</v>
      </c>
      <c r="B116" s="33" t="s">
        <v>132</v>
      </c>
      <c r="C116" s="24">
        <v>19007.45</v>
      </c>
      <c r="D116" s="24">
        <f t="shared" si="31"/>
        <v>15776.183500000003</v>
      </c>
      <c r="E116" s="34">
        <v>1.63</v>
      </c>
      <c r="F116" s="35">
        <v>1</v>
      </c>
      <c r="G116" s="35"/>
      <c r="H116" s="28">
        <v>0.55000000000000004</v>
      </c>
      <c r="I116" s="28">
        <v>0.24</v>
      </c>
      <c r="J116" s="28">
        <v>0.04</v>
      </c>
      <c r="K116" s="28">
        <v>0.17</v>
      </c>
      <c r="L116" s="35">
        <v>1</v>
      </c>
      <c r="M116" s="35"/>
      <c r="N116" s="24">
        <v>1.4</v>
      </c>
      <c r="O116" s="24">
        <v>1.68</v>
      </c>
      <c r="P116" s="24">
        <v>2.23</v>
      </c>
      <c r="Q116" s="24">
        <v>2.39</v>
      </c>
      <c r="R116" s="37">
        <v>0</v>
      </c>
      <c r="S116" s="37">
        <f>R116/12*9*C116*E116*F116*O116*$S$6+R116/12*3*C116*E116*F116*O116*$R$6</f>
        <v>0</v>
      </c>
      <c r="T116" s="36">
        <v>4</v>
      </c>
      <c r="U116" s="36">
        <f>T116/12*6*C116*E116*F116*O116*$U$6+T116/12*3*C116*E116*F116*O116*$T$6+T116/12*3*C116*E116*F116*O116*$U$8</f>
        <v>201433.50417959999</v>
      </c>
    </row>
    <row r="117" spans="1:143" s="57" customFormat="1" x14ac:dyDescent="0.25">
      <c r="A117" s="21">
        <v>20</v>
      </c>
      <c r="B117" s="22" t="s">
        <v>133</v>
      </c>
      <c r="C117" s="23">
        <v>19007.45</v>
      </c>
      <c r="D117" s="51">
        <f t="shared" si="31"/>
        <v>0</v>
      </c>
      <c r="E117" s="25">
        <v>0.87</v>
      </c>
      <c r="F117" s="52">
        <v>1</v>
      </c>
      <c r="G117" s="53"/>
      <c r="H117" s="54"/>
      <c r="I117" s="54"/>
      <c r="J117" s="54"/>
      <c r="K117" s="54"/>
      <c r="L117" s="53">
        <v>1</v>
      </c>
      <c r="M117" s="53"/>
      <c r="N117" s="23">
        <v>1.4</v>
      </c>
      <c r="O117" s="23">
        <v>1.68</v>
      </c>
      <c r="P117" s="23">
        <v>2.23</v>
      </c>
      <c r="Q117" s="23">
        <v>2.39</v>
      </c>
      <c r="R117" s="29">
        <f t="shared" ref="R117:U117" si="33">SUM(R118:R126)</f>
        <v>8</v>
      </c>
      <c r="S117" s="29">
        <f t="shared" si="33"/>
        <v>224664.40956960001</v>
      </c>
      <c r="T117" s="29">
        <f t="shared" si="33"/>
        <v>8</v>
      </c>
      <c r="U117" s="29">
        <f t="shared" si="33"/>
        <v>190311.4088568</v>
      </c>
      <c r="V117" s="55"/>
      <c r="W117" s="55"/>
      <c r="X117" s="55"/>
      <c r="Y117" s="55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  <c r="AJ117" s="56"/>
      <c r="AK117" s="56"/>
      <c r="AL117" s="56"/>
      <c r="AM117" s="56"/>
      <c r="AN117" s="56"/>
      <c r="AO117" s="56"/>
      <c r="AP117" s="56"/>
      <c r="AQ117" s="56"/>
      <c r="AR117" s="56"/>
      <c r="AS117" s="56"/>
      <c r="AT117" s="56"/>
      <c r="AU117" s="56"/>
      <c r="AV117" s="56"/>
      <c r="AW117" s="56"/>
      <c r="AX117" s="56"/>
      <c r="AY117" s="56"/>
      <c r="AZ117" s="56"/>
      <c r="BA117" s="56"/>
      <c r="BB117" s="56"/>
      <c r="BC117" s="56"/>
      <c r="BD117" s="56"/>
      <c r="BE117" s="56"/>
      <c r="BF117" s="56"/>
      <c r="BG117" s="56"/>
      <c r="BH117" s="56"/>
      <c r="BI117" s="56"/>
      <c r="BJ117" s="56"/>
      <c r="BK117" s="56"/>
      <c r="BL117" s="56"/>
      <c r="BM117" s="56"/>
      <c r="BN117" s="56"/>
      <c r="BO117" s="56"/>
      <c r="BP117" s="56"/>
      <c r="BQ117" s="56"/>
      <c r="BR117" s="56"/>
      <c r="BS117" s="56"/>
      <c r="BT117" s="56"/>
      <c r="BU117" s="56"/>
      <c r="BV117" s="56"/>
      <c r="BW117" s="56"/>
      <c r="BX117" s="56"/>
      <c r="BY117" s="56"/>
      <c r="BZ117" s="56"/>
      <c r="CA117" s="56"/>
      <c r="CB117" s="56"/>
      <c r="CC117" s="56"/>
      <c r="CD117" s="56"/>
      <c r="CE117" s="56"/>
      <c r="CF117" s="56"/>
      <c r="CG117" s="56"/>
      <c r="CH117" s="56"/>
      <c r="CI117" s="56"/>
      <c r="CJ117" s="56"/>
      <c r="CK117" s="56"/>
      <c r="CL117" s="56"/>
      <c r="CM117" s="56"/>
      <c r="CN117" s="56"/>
      <c r="CO117" s="56"/>
      <c r="CP117" s="56"/>
      <c r="CQ117" s="56"/>
      <c r="CR117" s="56"/>
      <c r="CS117" s="56"/>
      <c r="CT117" s="56"/>
      <c r="CU117" s="56"/>
      <c r="CV117" s="56"/>
      <c r="CW117" s="56"/>
      <c r="CX117" s="56"/>
      <c r="CY117" s="56"/>
      <c r="CZ117" s="56"/>
      <c r="DA117" s="56"/>
      <c r="DB117" s="56"/>
      <c r="DC117" s="56"/>
      <c r="DD117" s="56"/>
      <c r="DE117" s="56"/>
      <c r="DF117" s="56"/>
      <c r="DG117" s="56"/>
      <c r="DH117" s="56"/>
      <c r="DI117" s="56"/>
      <c r="DJ117" s="56"/>
      <c r="DK117" s="56"/>
      <c r="DL117" s="56"/>
      <c r="DM117" s="56"/>
      <c r="DN117" s="56"/>
      <c r="DO117" s="56"/>
      <c r="DP117" s="56"/>
      <c r="DQ117" s="56"/>
      <c r="DR117" s="56"/>
      <c r="DS117" s="56"/>
      <c r="DT117" s="56"/>
      <c r="DU117" s="56"/>
      <c r="DV117" s="56"/>
      <c r="DW117" s="56"/>
      <c r="DX117" s="56"/>
      <c r="DY117" s="56"/>
      <c r="DZ117" s="56"/>
      <c r="EA117" s="56"/>
      <c r="EB117" s="56"/>
      <c r="EC117" s="56"/>
      <c r="ED117" s="56"/>
      <c r="EE117" s="56"/>
      <c r="EF117" s="56"/>
      <c r="EG117" s="56"/>
      <c r="EH117" s="56"/>
      <c r="EI117" s="56"/>
      <c r="EJ117" s="56"/>
      <c r="EK117" s="56"/>
      <c r="EL117" s="56"/>
      <c r="EM117" s="56"/>
    </row>
    <row r="118" spans="1:143" ht="30" x14ac:dyDescent="0.25">
      <c r="A118" s="32">
        <v>130</v>
      </c>
      <c r="B118" s="33" t="s">
        <v>134</v>
      </c>
      <c r="C118" s="24">
        <v>19007.45</v>
      </c>
      <c r="D118" s="24">
        <f t="shared" si="31"/>
        <v>15776.183500000003</v>
      </c>
      <c r="E118" s="34">
        <v>0.66</v>
      </c>
      <c r="F118" s="35">
        <v>1</v>
      </c>
      <c r="G118" s="35"/>
      <c r="H118" s="28">
        <v>0.68</v>
      </c>
      <c r="I118" s="28">
        <v>0.11</v>
      </c>
      <c r="J118" s="28">
        <v>0.04</v>
      </c>
      <c r="K118" s="28">
        <v>0.17</v>
      </c>
      <c r="L118" s="35">
        <v>1</v>
      </c>
      <c r="M118" s="35"/>
      <c r="N118" s="24">
        <v>1.4</v>
      </c>
      <c r="O118" s="24">
        <v>1.68</v>
      </c>
      <c r="P118" s="24">
        <v>2.23</v>
      </c>
      <c r="Q118" s="24">
        <v>2.39</v>
      </c>
      <c r="R118" s="37"/>
      <c r="S118" s="37">
        <f t="shared" ref="S118:S126" si="34">R118/12*9*C118*E118*F118*O118*$S$6+R118/12*3*C118*E118*F118*O118*$R$6</f>
        <v>0</v>
      </c>
      <c r="T118" s="36">
        <v>0</v>
      </c>
      <c r="U118" s="36">
        <f t="shared" ref="U118:U126" si="35">T118/12*6*C118*E118*F118*O118*$U$6+T118/12*3*C118*E118*F118*O118*$T$6+T118/12*3*C118*E118*F118*O118*$U$8</f>
        <v>0</v>
      </c>
    </row>
    <row r="119" spans="1:143" ht="30" x14ac:dyDescent="0.25">
      <c r="A119" s="32">
        <v>131</v>
      </c>
      <c r="B119" s="33" t="s">
        <v>135</v>
      </c>
      <c r="C119" s="24">
        <v>19007.45</v>
      </c>
      <c r="D119" s="24">
        <f t="shared" si="31"/>
        <v>15205.960000000001</v>
      </c>
      <c r="E119" s="34">
        <v>0.67</v>
      </c>
      <c r="F119" s="35">
        <v>1</v>
      </c>
      <c r="G119" s="35"/>
      <c r="H119" s="28">
        <v>0.6</v>
      </c>
      <c r="I119" s="28">
        <v>0.15</v>
      </c>
      <c r="J119" s="28">
        <v>0.05</v>
      </c>
      <c r="K119" s="28">
        <v>0.2</v>
      </c>
      <c r="L119" s="35">
        <v>1</v>
      </c>
      <c r="M119" s="35"/>
      <c r="N119" s="24">
        <v>1.4</v>
      </c>
      <c r="O119" s="24">
        <v>1.68</v>
      </c>
      <c r="P119" s="24">
        <v>2.23</v>
      </c>
      <c r="Q119" s="24">
        <v>2.39</v>
      </c>
      <c r="R119" s="37"/>
      <c r="S119" s="37">
        <f t="shared" si="34"/>
        <v>0</v>
      </c>
      <c r="T119" s="36"/>
      <c r="U119" s="36">
        <f t="shared" si="35"/>
        <v>0</v>
      </c>
    </row>
    <row r="120" spans="1:143" x14ac:dyDescent="0.25">
      <c r="A120" s="32">
        <v>132</v>
      </c>
      <c r="B120" s="33" t="s">
        <v>136</v>
      </c>
      <c r="C120" s="24">
        <v>19007.45</v>
      </c>
      <c r="D120" s="24">
        <f t="shared" si="31"/>
        <v>15586.109000000002</v>
      </c>
      <c r="E120" s="34">
        <v>0.72</v>
      </c>
      <c r="F120" s="35">
        <v>1</v>
      </c>
      <c r="G120" s="35"/>
      <c r="H120" s="28">
        <v>0.63</v>
      </c>
      <c r="I120" s="28">
        <v>0.15</v>
      </c>
      <c r="J120" s="28">
        <v>0.04</v>
      </c>
      <c r="K120" s="28">
        <v>0.18</v>
      </c>
      <c r="L120" s="35">
        <v>1</v>
      </c>
      <c r="M120" s="35"/>
      <c r="N120" s="24">
        <v>1.4</v>
      </c>
      <c r="O120" s="24">
        <v>1.68</v>
      </c>
      <c r="P120" s="24">
        <v>2.23</v>
      </c>
      <c r="Q120" s="24">
        <v>2.39</v>
      </c>
      <c r="R120" s="37"/>
      <c r="S120" s="37">
        <f t="shared" si="34"/>
        <v>0</v>
      </c>
      <c r="T120" s="36">
        <v>4</v>
      </c>
      <c r="U120" s="36">
        <f t="shared" si="35"/>
        <v>88976.762582399999</v>
      </c>
    </row>
    <row r="121" spans="1:143" ht="45" x14ac:dyDescent="0.25">
      <c r="A121" s="32">
        <v>133</v>
      </c>
      <c r="B121" s="33" t="s">
        <v>137</v>
      </c>
      <c r="C121" s="24">
        <v>19007.45</v>
      </c>
      <c r="D121" s="24">
        <f t="shared" si="31"/>
        <v>14255.587500000001</v>
      </c>
      <c r="E121" s="34">
        <v>0.82</v>
      </c>
      <c r="F121" s="35">
        <v>1</v>
      </c>
      <c r="G121" s="35"/>
      <c r="H121" s="28">
        <v>0.59</v>
      </c>
      <c r="I121" s="28">
        <v>0.11</v>
      </c>
      <c r="J121" s="28">
        <v>0.05</v>
      </c>
      <c r="K121" s="28">
        <v>0.25</v>
      </c>
      <c r="L121" s="35">
        <v>1</v>
      </c>
      <c r="M121" s="35"/>
      <c r="N121" s="24">
        <v>1.4</v>
      </c>
      <c r="O121" s="24">
        <v>1.68</v>
      </c>
      <c r="P121" s="24">
        <v>2.23</v>
      </c>
      <c r="Q121" s="24">
        <v>2.39</v>
      </c>
      <c r="R121" s="37">
        <v>8</v>
      </c>
      <c r="S121" s="37">
        <f t="shared" si="34"/>
        <v>224664.40956960001</v>
      </c>
      <c r="T121" s="36">
        <v>4</v>
      </c>
      <c r="U121" s="36">
        <f t="shared" si="35"/>
        <v>101334.6462744</v>
      </c>
    </row>
    <row r="122" spans="1:143" s="42" customFormat="1" ht="45" x14ac:dyDescent="0.25">
      <c r="A122" s="32">
        <v>125</v>
      </c>
      <c r="B122" s="33" t="s">
        <v>138</v>
      </c>
      <c r="C122" s="24">
        <v>19007.45</v>
      </c>
      <c r="D122" s="24"/>
      <c r="E122" s="34">
        <v>1.91</v>
      </c>
      <c r="F122" s="35">
        <v>1</v>
      </c>
      <c r="G122" s="35"/>
      <c r="H122" s="28">
        <v>0.7</v>
      </c>
      <c r="I122" s="28">
        <v>0.08</v>
      </c>
      <c r="J122" s="28">
        <v>0.04</v>
      </c>
      <c r="K122" s="28">
        <v>0.18</v>
      </c>
      <c r="L122" s="35">
        <v>1</v>
      </c>
      <c r="M122" s="35"/>
      <c r="N122" s="24">
        <v>1.4</v>
      </c>
      <c r="O122" s="24">
        <v>1.68</v>
      </c>
      <c r="P122" s="24">
        <v>2.23</v>
      </c>
      <c r="Q122" s="24">
        <v>2.39</v>
      </c>
      <c r="R122" s="37"/>
      <c r="S122" s="37">
        <f t="shared" si="34"/>
        <v>0</v>
      </c>
      <c r="T122" s="36"/>
      <c r="U122" s="36">
        <f t="shared" si="35"/>
        <v>0</v>
      </c>
      <c r="V122" s="5"/>
      <c r="W122" s="5"/>
      <c r="X122" s="5"/>
      <c r="Y122" s="5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</row>
    <row r="123" spans="1:143" ht="30" x14ac:dyDescent="0.25">
      <c r="A123" s="32">
        <v>134</v>
      </c>
      <c r="B123" s="33" t="s">
        <v>139</v>
      </c>
      <c r="C123" s="24">
        <v>19007.45</v>
      </c>
      <c r="D123" s="24">
        <f t="shared" ref="D123:D143" si="36">C123*(H123+I123+J123)</f>
        <v>15586.109</v>
      </c>
      <c r="E123" s="34">
        <v>0.84</v>
      </c>
      <c r="F123" s="35">
        <v>1</v>
      </c>
      <c r="G123" s="35"/>
      <c r="H123" s="28">
        <v>0.7</v>
      </c>
      <c r="I123" s="28">
        <v>0.08</v>
      </c>
      <c r="J123" s="28">
        <v>0.04</v>
      </c>
      <c r="K123" s="28">
        <v>0.18</v>
      </c>
      <c r="L123" s="35">
        <v>1</v>
      </c>
      <c r="M123" s="35"/>
      <c r="N123" s="24">
        <v>1.4</v>
      </c>
      <c r="O123" s="24">
        <v>1.68</v>
      </c>
      <c r="P123" s="24">
        <v>2.23</v>
      </c>
      <c r="Q123" s="24">
        <v>2.39</v>
      </c>
      <c r="R123" s="37"/>
      <c r="S123" s="37">
        <f t="shared" si="34"/>
        <v>0</v>
      </c>
      <c r="T123" s="36">
        <v>0</v>
      </c>
      <c r="U123" s="36">
        <f t="shared" si="35"/>
        <v>0</v>
      </c>
    </row>
    <row r="124" spans="1:143" ht="30" x14ac:dyDescent="0.25">
      <c r="A124" s="32">
        <v>135</v>
      </c>
      <c r="B124" s="33" t="s">
        <v>140</v>
      </c>
      <c r="C124" s="24">
        <v>19007.45</v>
      </c>
      <c r="D124" s="24">
        <f t="shared" si="36"/>
        <v>15966.258</v>
      </c>
      <c r="E124" s="34">
        <v>0.98</v>
      </c>
      <c r="F124" s="35">
        <v>1</v>
      </c>
      <c r="G124" s="35"/>
      <c r="H124" s="28">
        <v>0.69</v>
      </c>
      <c r="I124" s="28">
        <v>0.11</v>
      </c>
      <c r="J124" s="28">
        <v>0.04</v>
      </c>
      <c r="K124" s="28">
        <v>0.16</v>
      </c>
      <c r="L124" s="35">
        <v>1</v>
      </c>
      <c r="M124" s="35"/>
      <c r="N124" s="24">
        <v>1.4</v>
      </c>
      <c r="O124" s="24">
        <v>1.68</v>
      </c>
      <c r="P124" s="24">
        <v>2.23</v>
      </c>
      <c r="Q124" s="24">
        <v>2.39</v>
      </c>
      <c r="R124" s="37"/>
      <c r="S124" s="37">
        <f t="shared" si="34"/>
        <v>0</v>
      </c>
      <c r="T124" s="36">
        <v>0</v>
      </c>
      <c r="U124" s="36">
        <f t="shared" si="35"/>
        <v>0</v>
      </c>
    </row>
    <row r="125" spans="1:143" ht="30" x14ac:dyDescent="0.25">
      <c r="A125" s="32">
        <v>136</v>
      </c>
      <c r="B125" s="33" t="s">
        <v>141</v>
      </c>
      <c r="C125" s="24">
        <v>19007.45</v>
      </c>
      <c r="D125" s="24">
        <f t="shared" si="36"/>
        <v>15966.258000000002</v>
      </c>
      <c r="E125" s="34">
        <v>1.1000000000000001</v>
      </c>
      <c r="F125" s="35">
        <v>1</v>
      </c>
      <c r="G125" s="35"/>
      <c r="H125" s="28">
        <v>0.66</v>
      </c>
      <c r="I125" s="28">
        <v>0.14000000000000001</v>
      </c>
      <c r="J125" s="28">
        <v>0.04</v>
      </c>
      <c r="K125" s="28">
        <v>0.16</v>
      </c>
      <c r="L125" s="35">
        <v>1</v>
      </c>
      <c r="M125" s="35"/>
      <c r="N125" s="24">
        <v>1.4</v>
      </c>
      <c r="O125" s="24">
        <v>1.68</v>
      </c>
      <c r="P125" s="24">
        <v>2.23</v>
      </c>
      <c r="Q125" s="24">
        <v>2.39</v>
      </c>
      <c r="R125" s="37"/>
      <c r="S125" s="37">
        <f t="shared" si="34"/>
        <v>0</v>
      </c>
      <c r="T125" s="36">
        <v>0</v>
      </c>
      <c r="U125" s="36">
        <f t="shared" si="35"/>
        <v>0</v>
      </c>
    </row>
    <row r="126" spans="1:143" ht="30" x14ac:dyDescent="0.25">
      <c r="A126" s="32">
        <v>137</v>
      </c>
      <c r="B126" s="33" t="s">
        <v>142</v>
      </c>
      <c r="C126" s="24">
        <v>19007.45</v>
      </c>
      <c r="D126" s="24">
        <f t="shared" si="36"/>
        <v>15966.258000000002</v>
      </c>
      <c r="E126" s="34">
        <v>1.35</v>
      </c>
      <c r="F126" s="35">
        <v>1</v>
      </c>
      <c r="G126" s="35"/>
      <c r="H126" s="28">
        <v>0.65</v>
      </c>
      <c r="I126" s="28">
        <v>0.15</v>
      </c>
      <c r="J126" s="28">
        <v>0.04</v>
      </c>
      <c r="K126" s="28">
        <v>0.16</v>
      </c>
      <c r="L126" s="35">
        <v>1</v>
      </c>
      <c r="M126" s="35"/>
      <c r="N126" s="24">
        <v>1.4</v>
      </c>
      <c r="O126" s="24">
        <v>1.68</v>
      </c>
      <c r="P126" s="24">
        <v>2.23</v>
      </c>
      <c r="Q126" s="24">
        <v>2.39</v>
      </c>
      <c r="R126" s="37">
        <v>0</v>
      </c>
      <c r="S126" s="37">
        <f t="shared" si="34"/>
        <v>0</v>
      </c>
      <c r="T126" s="36">
        <v>0</v>
      </c>
      <c r="U126" s="36">
        <f t="shared" si="35"/>
        <v>0</v>
      </c>
    </row>
    <row r="127" spans="1:143" s="57" customFormat="1" x14ac:dyDescent="0.25">
      <c r="A127" s="21">
        <v>21</v>
      </c>
      <c r="B127" s="22" t="s">
        <v>143</v>
      </c>
      <c r="C127" s="23">
        <v>19007.45</v>
      </c>
      <c r="D127" s="51">
        <f t="shared" si="36"/>
        <v>0</v>
      </c>
      <c r="E127" s="25">
        <v>0.92</v>
      </c>
      <c r="F127" s="52">
        <v>1</v>
      </c>
      <c r="G127" s="53"/>
      <c r="H127" s="54"/>
      <c r="I127" s="54"/>
      <c r="J127" s="54"/>
      <c r="K127" s="54"/>
      <c r="L127" s="53">
        <v>1</v>
      </c>
      <c r="M127" s="53"/>
      <c r="N127" s="23">
        <v>1.4</v>
      </c>
      <c r="O127" s="23">
        <v>1.68</v>
      </c>
      <c r="P127" s="23">
        <v>2.23</v>
      </c>
      <c r="Q127" s="23">
        <v>2.39</v>
      </c>
      <c r="R127" s="29">
        <f t="shared" ref="R127:U127" si="37">SUM(R128:R134)</f>
        <v>5</v>
      </c>
      <c r="S127" s="29">
        <f t="shared" si="37"/>
        <v>101030.48905949999</v>
      </c>
      <c r="T127" s="29">
        <f t="shared" si="37"/>
        <v>0</v>
      </c>
      <c r="U127" s="29">
        <f t="shared" si="37"/>
        <v>0</v>
      </c>
      <c r="V127" s="55"/>
      <c r="W127" s="55"/>
      <c r="X127" s="55"/>
      <c r="Y127" s="55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56"/>
      <c r="AT127" s="56"/>
      <c r="AU127" s="56"/>
      <c r="AV127" s="56"/>
      <c r="AW127" s="56"/>
      <c r="AX127" s="56"/>
      <c r="AY127" s="56"/>
      <c r="AZ127" s="56"/>
      <c r="BA127" s="56"/>
      <c r="BB127" s="56"/>
      <c r="BC127" s="56"/>
      <c r="BD127" s="56"/>
      <c r="BE127" s="56"/>
      <c r="BF127" s="56"/>
      <c r="BG127" s="56"/>
      <c r="BH127" s="56"/>
      <c r="BI127" s="56"/>
      <c r="BJ127" s="56"/>
      <c r="BK127" s="56"/>
      <c r="BL127" s="56"/>
      <c r="BM127" s="56"/>
      <c r="BN127" s="56"/>
      <c r="BO127" s="56"/>
      <c r="BP127" s="56"/>
      <c r="BQ127" s="56"/>
      <c r="BR127" s="56"/>
      <c r="BS127" s="56"/>
      <c r="BT127" s="56"/>
      <c r="BU127" s="56"/>
      <c r="BV127" s="56"/>
      <c r="BW127" s="56"/>
      <c r="BX127" s="56"/>
      <c r="BY127" s="56"/>
      <c r="BZ127" s="56"/>
      <c r="CA127" s="56"/>
      <c r="CB127" s="56"/>
      <c r="CC127" s="56"/>
      <c r="CD127" s="56"/>
      <c r="CE127" s="56"/>
      <c r="CF127" s="56"/>
      <c r="CG127" s="56"/>
      <c r="CH127" s="56"/>
      <c r="CI127" s="56"/>
      <c r="CJ127" s="56"/>
      <c r="CK127" s="56"/>
      <c r="CL127" s="56"/>
      <c r="CM127" s="56"/>
      <c r="CN127" s="56"/>
      <c r="CO127" s="56"/>
      <c r="CP127" s="56"/>
      <c r="CQ127" s="56"/>
      <c r="CR127" s="56"/>
      <c r="CS127" s="56"/>
      <c r="CT127" s="56"/>
      <c r="CU127" s="56"/>
      <c r="CV127" s="56"/>
      <c r="CW127" s="56"/>
      <c r="CX127" s="56"/>
      <c r="CY127" s="56"/>
      <c r="CZ127" s="56"/>
      <c r="DA127" s="56"/>
      <c r="DB127" s="56"/>
      <c r="DC127" s="56"/>
      <c r="DD127" s="56"/>
      <c r="DE127" s="56"/>
      <c r="DF127" s="56"/>
      <c r="DG127" s="56"/>
      <c r="DH127" s="56"/>
      <c r="DI127" s="56"/>
      <c r="DJ127" s="56"/>
      <c r="DK127" s="56"/>
      <c r="DL127" s="56"/>
      <c r="DM127" s="56"/>
      <c r="DN127" s="56"/>
      <c r="DO127" s="56"/>
      <c r="DP127" s="56"/>
      <c r="DQ127" s="56"/>
      <c r="DR127" s="56"/>
      <c r="DS127" s="56"/>
      <c r="DT127" s="56"/>
      <c r="DU127" s="56"/>
      <c r="DV127" s="56"/>
      <c r="DW127" s="56"/>
      <c r="DX127" s="56"/>
      <c r="DY127" s="56"/>
      <c r="DZ127" s="56"/>
      <c r="EA127" s="56"/>
      <c r="EB127" s="56"/>
      <c r="EC127" s="56"/>
      <c r="ED127" s="56"/>
      <c r="EE127" s="56"/>
      <c r="EF127" s="56"/>
      <c r="EG127" s="56"/>
      <c r="EH127" s="56"/>
      <c r="EI127" s="56"/>
      <c r="EJ127" s="56"/>
      <c r="EK127" s="56"/>
      <c r="EL127" s="56"/>
      <c r="EM127" s="56"/>
    </row>
    <row r="128" spans="1:143" ht="25.5" customHeight="1" x14ac:dyDescent="0.25">
      <c r="A128" s="32">
        <v>138</v>
      </c>
      <c r="B128" s="33" t="s">
        <v>144</v>
      </c>
      <c r="C128" s="24">
        <v>19007.45</v>
      </c>
      <c r="D128" s="24">
        <f t="shared" si="36"/>
        <v>16156.3325</v>
      </c>
      <c r="E128" s="34">
        <v>0.53</v>
      </c>
      <c r="F128" s="35">
        <v>0.65</v>
      </c>
      <c r="G128" s="35"/>
      <c r="H128" s="28">
        <v>0.72</v>
      </c>
      <c r="I128" s="28">
        <v>0.09</v>
      </c>
      <c r="J128" s="28">
        <v>0.04</v>
      </c>
      <c r="K128" s="28">
        <v>0.15</v>
      </c>
      <c r="L128" s="35">
        <v>0.65</v>
      </c>
      <c r="M128" s="35"/>
      <c r="N128" s="24">
        <v>1.4</v>
      </c>
      <c r="O128" s="24">
        <v>1.68</v>
      </c>
      <c r="P128" s="24">
        <v>2.23</v>
      </c>
      <c r="Q128" s="24">
        <v>2.39</v>
      </c>
      <c r="R128" s="37">
        <v>0</v>
      </c>
      <c r="S128" s="37">
        <f t="shared" ref="S128:S134" si="38">R128/12*9*C128*E128*F128*O128*$S$6+R128/12*3*C128*E128*F128*O128*$R$6</f>
        <v>0</v>
      </c>
      <c r="T128" s="36">
        <v>0</v>
      </c>
      <c r="U128" s="36">
        <f t="shared" ref="U128:U134" si="39">T128/12*6*C128*E128*F128*O128*$U$6+T128/12*3*C128*E128*F128*O128*$T$6+T128/12*3*C128*E128*F128*O128*$U$8</f>
        <v>0</v>
      </c>
    </row>
    <row r="129" spans="1:143" ht="30.75" customHeight="1" x14ac:dyDescent="0.25">
      <c r="A129" s="32">
        <v>139</v>
      </c>
      <c r="B129" s="33" t="s">
        <v>145</v>
      </c>
      <c r="C129" s="24">
        <v>19007.45</v>
      </c>
      <c r="D129" s="24">
        <f t="shared" si="36"/>
        <v>16156.332500000002</v>
      </c>
      <c r="E129" s="34">
        <v>0.79</v>
      </c>
      <c r="F129" s="35">
        <v>0.65</v>
      </c>
      <c r="G129" s="35"/>
      <c r="H129" s="28">
        <v>0.67</v>
      </c>
      <c r="I129" s="28">
        <v>0.15</v>
      </c>
      <c r="J129" s="28">
        <v>0.03</v>
      </c>
      <c r="K129" s="28">
        <v>0.15</v>
      </c>
      <c r="L129" s="35">
        <v>0.65</v>
      </c>
      <c r="M129" s="35"/>
      <c r="N129" s="24">
        <v>1.4</v>
      </c>
      <c r="O129" s="24">
        <v>1.68</v>
      </c>
      <c r="P129" s="24">
        <v>2.23</v>
      </c>
      <c r="Q129" s="24">
        <v>2.39</v>
      </c>
      <c r="R129" s="37">
        <v>0</v>
      </c>
      <c r="S129" s="37">
        <f t="shared" si="38"/>
        <v>0</v>
      </c>
      <c r="T129" s="36">
        <v>0</v>
      </c>
      <c r="U129" s="36">
        <f t="shared" si="39"/>
        <v>0</v>
      </c>
    </row>
    <row r="130" spans="1:143" ht="30.75" customHeight="1" x14ac:dyDescent="0.25">
      <c r="A130" s="32">
        <v>140</v>
      </c>
      <c r="B130" s="33" t="s">
        <v>146</v>
      </c>
      <c r="C130" s="24">
        <v>19007.45</v>
      </c>
      <c r="D130" s="24">
        <f t="shared" si="36"/>
        <v>15966.258000000002</v>
      </c>
      <c r="E130" s="34">
        <v>1.05</v>
      </c>
      <c r="F130" s="35">
        <v>0.65</v>
      </c>
      <c r="G130" s="35"/>
      <c r="H130" s="28">
        <v>0.61</v>
      </c>
      <c r="I130" s="28">
        <v>0.2</v>
      </c>
      <c r="J130" s="28">
        <v>0.03</v>
      </c>
      <c r="K130" s="28">
        <v>0.16</v>
      </c>
      <c r="L130" s="35">
        <v>0.65</v>
      </c>
      <c r="M130" s="35"/>
      <c r="N130" s="24">
        <v>1.4</v>
      </c>
      <c r="O130" s="24">
        <v>1.68</v>
      </c>
      <c r="P130" s="24">
        <v>2.23</v>
      </c>
      <c r="Q130" s="24">
        <v>2.39</v>
      </c>
      <c r="R130" s="37">
        <v>0</v>
      </c>
      <c r="S130" s="37">
        <f t="shared" si="38"/>
        <v>0</v>
      </c>
      <c r="T130" s="36">
        <v>0</v>
      </c>
      <c r="U130" s="36">
        <f t="shared" si="39"/>
        <v>0</v>
      </c>
    </row>
    <row r="131" spans="1:143" ht="27" customHeight="1" x14ac:dyDescent="0.25">
      <c r="A131" s="32">
        <v>141</v>
      </c>
      <c r="B131" s="33" t="s">
        <v>147</v>
      </c>
      <c r="C131" s="24">
        <v>19007.45</v>
      </c>
      <c r="D131" s="24">
        <f t="shared" si="36"/>
        <v>16156.3325</v>
      </c>
      <c r="E131" s="34">
        <v>1.19</v>
      </c>
      <c r="F131" s="35">
        <v>1</v>
      </c>
      <c r="G131" s="35"/>
      <c r="H131" s="28">
        <v>0.59</v>
      </c>
      <c r="I131" s="28">
        <v>0.23</v>
      </c>
      <c r="J131" s="28">
        <v>0.03</v>
      </c>
      <c r="K131" s="28">
        <v>0.15</v>
      </c>
      <c r="L131" s="35">
        <v>1</v>
      </c>
      <c r="M131" s="35"/>
      <c r="N131" s="24">
        <v>1.4</v>
      </c>
      <c r="O131" s="24">
        <v>1.68</v>
      </c>
      <c r="P131" s="24">
        <v>2.23</v>
      </c>
      <c r="Q131" s="24">
        <v>2.39</v>
      </c>
      <c r="R131" s="37">
        <v>0</v>
      </c>
      <c r="S131" s="37">
        <f t="shared" si="38"/>
        <v>0</v>
      </c>
      <c r="T131" s="36">
        <v>0</v>
      </c>
      <c r="U131" s="36">
        <f t="shared" si="39"/>
        <v>0</v>
      </c>
    </row>
    <row r="132" spans="1:143" ht="27" customHeight="1" x14ac:dyDescent="0.25">
      <c r="A132" s="32">
        <v>142</v>
      </c>
      <c r="B132" s="33" t="s">
        <v>148</v>
      </c>
      <c r="C132" s="24">
        <v>19007.45</v>
      </c>
      <c r="D132" s="24">
        <f t="shared" si="36"/>
        <v>16156.3325</v>
      </c>
      <c r="E132" s="34">
        <v>2.11</v>
      </c>
      <c r="F132" s="35">
        <v>1</v>
      </c>
      <c r="G132" s="35"/>
      <c r="H132" s="28">
        <v>0.59</v>
      </c>
      <c r="I132" s="28">
        <v>0.23</v>
      </c>
      <c r="J132" s="28">
        <v>0.03</v>
      </c>
      <c r="K132" s="28">
        <v>0.15</v>
      </c>
      <c r="L132" s="35">
        <v>1</v>
      </c>
      <c r="M132" s="35"/>
      <c r="N132" s="24">
        <v>1.4</v>
      </c>
      <c r="O132" s="24">
        <v>1.68</v>
      </c>
      <c r="P132" s="24">
        <v>2.23</v>
      </c>
      <c r="Q132" s="24">
        <v>2.39</v>
      </c>
      <c r="R132" s="37">
        <v>0</v>
      </c>
      <c r="S132" s="37">
        <f t="shared" si="38"/>
        <v>0</v>
      </c>
      <c r="T132" s="36">
        <v>0</v>
      </c>
      <c r="U132" s="36">
        <f t="shared" si="39"/>
        <v>0</v>
      </c>
    </row>
    <row r="133" spans="1:143" x14ac:dyDescent="0.25">
      <c r="A133" s="32">
        <v>143</v>
      </c>
      <c r="B133" s="33" t="s">
        <v>149</v>
      </c>
      <c r="C133" s="24">
        <v>19007.45</v>
      </c>
      <c r="D133" s="24">
        <f t="shared" si="36"/>
        <v>14255.587500000001</v>
      </c>
      <c r="E133" s="34">
        <v>0.59</v>
      </c>
      <c r="F133" s="35">
        <v>1</v>
      </c>
      <c r="G133" s="35"/>
      <c r="H133" s="28">
        <v>0.54</v>
      </c>
      <c r="I133" s="28">
        <v>0.15</v>
      </c>
      <c r="J133" s="28">
        <v>0.06</v>
      </c>
      <c r="K133" s="28">
        <v>0.25</v>
      </c>
      <c r="L133" s="35">
        <v>1</v>
      </c>
      <c r="M133" s="35"/>
      <c r="N133" s="24">
        <v>1.4</v>
      </c>
      <c r="O133" s="24">
        <v>1.68</v>
      </c>
      <c r="P133" s="24">
        <v>2.23</v>
      </c>
      <c r="Q133" s="24">
        <v>2.39</v>
      </c>
      <c r="R133" s="37">
        <v>5</v>
      </c>
      <c r="S133" s="37">
        <f t="shared" si="38"/>
        <v>101030.48905949999</v>
      </c>
      <c r="T133" s="36">
        <v>0</v>
      </c>
      <c r="U133" s="36">
        <f t="shared" si="39"/>
        <v>0</v>
      </c>
    </row>
    <row r="134" spans="1:143" s="42" customFormat="1" x14ac:dyDescent="0.25">
      <c r="A134" s="32">
        <v>144</v>
      </c>
      <c r="B134" s="33" t="s">
        <v>150</v>
      </c>
      <c r="C134" s="24">
        <v>19007.45</v>
      </c>
      <c r="D134" s="24">
        <f t="shared" si="36"/>
        <v>14255.587500000001</v>
      </c>
      <c r="E134" s="34">
        <v>0.84</v>
      </c>
      <c r="F134" s="35">
        <v>1</v>
      </c>
      <c r="G134" s="35"/>
      <c r="H134" s="28">
        <v>0.54</v>
      </c>
      <c r="I134" s="28">
        <v>0.15</v>
      </c>
      <c r="J134" s="28">
        <v>0.06</v>
      </c>
      <c r="K134" s="28">
        <v>0.25</v>
      </c>
      <c r="L134" s="35">
        <v>1</v>
      </c>
      <c r="M134" s="35"/>
      <c r="N134" s="24">
        <v>1.4</v>
      </c>
      <c r="O134" s="24">
        <v>1.68</v>
      </c>
      <c r="P134" s="24">
        <v>2.23</v>
      </c>
      <c r="Q134" s="24">
        <v>2.39</v>
      </c>
      <c r="R134" s="37">
        <v>0</v>
      </c>
      <c r="S134" s="37">
        <f t="shared" si="38"/>
        <v>0</v>
      </c>
      <c r="T134" s="36"/>
      <c r="U134" s="36">
        <f t="shared" si="39"/>
        <v>0</v>
      </c>
      <c r="V134" s="5"/>
      <c r="W134" s="5"/>
      <c r="X134" s="5"/>
      <c r="Y134" s="5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</row>
    <row r="135" spans="1:143" s="57" customFormat="1" x14ac:dyDescent="0.25">
      <c r="A135" s="21">
        <v>23</v>
      </c>
      <c r="B135" s="22" t="s">
        <v>151</v>
      </c>
      <c r="C135" s="23">
        <v>19007.45</v>
      </c>
      <c r="D135" s="51">
        <f t="shared" si="36"/>
        <v>0</v>
      </c>
      <c r="E135" s="25">
        <v>1.31</v>
      </c>
      <c r="F135" s="52">
        <v>1</v>
      </c>
      <c r="G135" s="53"/>
      <c r="H135" s="54"/>
      <c r="I135" s="54"/>
      <c r="J135" s="54"/>
      <c r="K135" s="54"/>
      <c r="L135" s="53">
        <v>1</v>
      </c>
      <c r="M135" s="53"/>
      <c r="N135" s="23">
        <v>1.4</v>
      </c>
      <c r="O135" s="23">
        <v>1.68</v>
      </c>
      <c r="P135" s="23">
        <v>2.23</v>
      </c>
      <c r="Q135" s="23">
        <v>2.39</v>
      </c>
      <c r="R135" s="29">
        <f t="shared" ref="R135:U135" si="40">SUM(R136:R141)</f>
        <v>361</v>
      </c>
      <c r="S135" s="29">
        <f t="shared" si="40"/>
        <v>14739834.639429901</v>
      </c>
      <c r="T135" s="29">
        <f t="shared" si="40"/>
        <v>97</v>
      </c>
      <c r="U135" s="29">
        <f t="shared" si="40"/>
        <v>3280091.2789491001</v>
      </c>
      <c r="V135" s="55"/>
      <c r="W135" s="55"/>
      <c r="X135" s="55"/>
      <c r="Y135" s="55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56"/>
      <c r="AT135" s="56"/>
      <c r="AU135" s="56"/>
      <c r="AV135" s="56"/>
      <c r="AW135" s="56"/>
      <c r="AX135" s="56"/>
      <c r="AY135" s="56"/>
      <c r="AZ135" s="56"/>
      <c r="BA135" s="56"/>
      <c r="BB135" s="56"/>
      <c r="BC135" s="56"/>
      <c r="BD135" s="56"/>
      <c r="BE135" s="56"/>
      <c r="BF135" s="56"/>
      <c r="BG135" s="56"/>
      <c r="BH135" s="56"/>
      <c r="BI135" s="56"/>
      <c r="BJ135" s="56"/>
      <c r="BK135" s="56"/>
      <c r="BL135" s="56"/>
      <c r="BM135" s="56"/>
      <c r="BN135" s="56"/>
      <c r="BO135" s="56"/>
      <c r="BP135" s="56"/>
      <c r="BQ135" s="56"/>
      <c r="BR135" s="56"/>
      <c r="BS135" s="56"/>
      <c r="BT135" s="56"/>
      <c r="BU135" s="56"/>
      <c r="BV135" s="56"/>
      <c r="BW135" s="56"/>
      <c r="BX135" s="56"/>
      <c r="BY135" s="56"/>
      <c r="BZ135" s="56"/>
      <c r="CA135" s="56"/>
      <c r="CB135" s="56"/>
      <c r="CC135" s="56"/>
      <c r="CD135" s="56"/>
      <c r="CE135" s="56"/>
      <c r="CF135" s="56"/>
      <c r="CG135" s="56"/>
      <c r="CH135" s="56"/>
      <c r="CI135" s="56"/>
      <c r="CJ135" s="56"/>
      <c r="CK135" s="56"/>
      <c r="CL135" s="56"/>
      <c r="CM135" s="56"/>
      <c r="CN135" s="56"/>
      <c r="CO135" s="56"/>
      <c r="CP135" s="56"/>
      <c r="CQ135" s="56"/>
      <c r="CR135" s="56"/>
      <c r="CS135" s="56"/>
      <c r="CT135" s="56"/>
      <c r="CU135" s="56"/>
      <c r="CV135" s="56"/>
      <c r="CW135" s="56"/>
      <c r="CX135" s="56"/>
      <c r="CY135" s="56"/>
      <c r="CZ135" s="56"/>
      <c r="DA135" s="56"/>
      <c r="DB135" s="56"/>
      <c r="DC135" s="56"/>
      <c r="DD135" s="56"/>
      <c r="DE135" s="56"/>
      <c r="DF135" s="56"/>
      <c r="DG135" s="56"/>
      <c r="DH135" s="56"/>
      <c r="DI135" s="56"/>
      <c r="DJ135" s="56"/>
      <c r="DK135" s="56"/>
      <c r="DL135" s="56"/>
      <c r="DM135" s="56"/>
      <c r="DN135" s="56"/>
      <c r="DO135" s="56"/>
      <c r="DP135" s="56"/>
      <c r="DQ135" s="56"/>
      <c r="DR135" s="56"/>
      <c r="DS135" s="56"/>
      <c r="DT135" s="56"/>
      <c r="DU135" s="56"/>
      <c r="DV135" s="56"/>
      <c r="DW135" s="56"/>
      <c r="DX135" s="56"/>
      <c r="DY135" s="56"/>
      <c r="DZ135" s="56"/>
      <c r="EA135" s="56"/>
      <c r="EB135" s="56"/>
      <c r="EC135" s="56"/>
      <c r="ED135" s="56"/>
      <c r="EE135" s="56"/>
      <c r="EF135" s="56"/>
      <c r="EG135" s="56"/>
      <c r="EH135" s="56"/>
      <c r="EI135" s="56"/>
      <c r="EJ135" s="56"/>
      <c r="EK135" s="56"/>
      <c r="EL135" s="56"/>
      <c r="EM135" s="56"/>
    </row>
    <row r="136" spans="1:143" x14ac:dyDescent="0.25">
      <c r="A136" s="32">
        <v>150</v>
      </c>
      <c r="B136" s="33" t="s">
        <v>152</v>
      </c>
      <c r="C136" s="24">
        <v>19007.45</v>
      </c>
      <c r="D136" s="24">
        <f t="shared" si="36"/>
        <v>15776.183500000003</v>
      </c>
      <c r="E136" s="34">
        <v>1.02</v>
      </c>
      <c r="F136" s="35">
        <v>1</v>
      </c>
      <c r="G136" s="35"/>
      <c r="H136" s="28">
        <v>0.59</v>
      </c>
      <c r="I136" s="28">
        <v>0.2</v>
      </c>
      <c r="J136" s="28">
        <v>0.04</v>
      </c>
      <c r="K136" s="28">
        <v>0.17</v>
      </c>
      <c r="L136" s="35">
        <v>1</v>
      </c>
      <c r="M136" s="35"/>
      <c r="N136" s="24">
        <v>1.4</v>
      </c>
      <c r="O136" s="24">
        <v>1.68</v>
      </c>
      <c r="P136" s="24">
        <v>2.23</v>
      </c>
      <c r="Q136" s="24">
        <v>2.39</v>
      </c>
      <c r="R136" s="37">
        <v>3</v>
      </c>
      <c r="S136" s="37">
        <f t="shared" ref="S136:S141" si="41">R136/12*9*C136*E136*F136*O136*$S$6+R136/12*3*C136*E136*F136*O136*$R$6</f>
        <v>104797.72763460003</v>
      </c>
      <c r="T136" s="36">
        <v>0</v>
      </c>
      <c r="U136" s="36">
        <f t="shared" ref="U136:U141" si="42">T136/12*6*C136*E136*F136*O136*$U$6+T136/12*3*C136*E136*F136*O136*$T$6+T136/12*3*C136*E136*F136*O136*$U$8</f>
        <v>0</v>
      </c>
    </row>
    <row r="137" spans="1:143" ht="45" x14ac:dyDescent="0.25">
      <c r="A137" s="32">
        <v>151</v>
      </c>
      <c r="B137" s="33" t="s">
        <v>153</v>
      </c>
      <c r="C137" s="24">
        <v>19007.45</v>
      </c>
      <c r="D137" s="24">
        <f t="shared" si="36"/>
        <v>15966.258000000002</v>
      </c>
      <c r="E137" s="34">
        <v>0.85</v>
      </c>
      <c r="F137" s="35">
        <v>1</v>
      </c>
      <c r="G137" s="35"/>
      <c r="H137" s="28">
        <v>0.61</v>
      </c>
      <c r="I137" s="28">
        <v>0.2</v>
      </c>
      <c r="J137" s="28">
        <v>0.03</v>
      </c>
      <c r="K137" s="28">
        <v>0.16</v>
      </c>
      <c r="L137" s="35">
        <v>1</v>
      </c>
      <c r="M137" s="35"/>
      <c r="N137" s="24">
        <v>1.4</v>
      </c>
      <c r="O137" s="24">
        <v>1.68</v>
      </c>
      <c r="P137" s="24">
        <v>2.23</v>
      </c>
      <c r="Q137" s="24">
        <v>2.39</v>
      </c>
      <c r="R137" s="37">
        <v>2</v>
      </c>
      <c r="S137" s="37">
        <f t="shared" si="41"/>
        <v>58220.959797000003</v>
      </c>
      <c r="T137" s="36">
        <v>0</v>
      </c>
      <c r="U137" s="36">
        <f t="shared" si="42"/>
        <v>0</v>
      </c>
    </row>
    <row r="138" spans="1:143" x14ac:dyDescent="0.25">
      <c r="A138" s="32">
        <v>152</v>
      </c>
      <c r="B138" s="33" t="s">
        <v>154</v>
      </c>
      <c r="C138" s="24">
        <v>19007.45</v>
      </c>
      <c r="D138" s="24">
        <f t="shared" si="36"/>
        <v>15015.885500000002</v>
      </c>
      <c r="E138" s="34">
        <v>1.36</v>
      </c>
      <c r="F138" s="35">
        <v>1</v>
      </c>
      <c r="G138" s="35"/>
      <c r="H138" s="28">
        <v>0.54</v>
      </c>
      <c r="I138" s="28">
        <v>0.2</v>
      </c>
      <c r="J138" s="28">
        <v>0.05</v>
      </c>
      <c r="K138" s="28">
        <v>0.21</v>
      </c>
      <c r="L138" s="35">
        <v>1</v>
      </c>
      <c r="M138" s="35"/>
      <c r="N138" s="24">
        <v>1.4</v>
      </c>
      <c r="O138" s="24">
        <v>1.68</v>
      </c>
      <c r="P138" s="24">
        <v>2.23</v>
      </c>
      <c r="Q138" s="24">
        <v>2.39</v>
      </c>
      <c r="R138" s="37">
        <v>227</v>
      </c>
      <c r="S138" s="37">
        <f t="shared" si="41"/>
        <v>10572926.299135201</v>
      </c>
      <c r="T138" s="36">
        <v>40</v>
      </c>
      <c r="U138" s="36">
        <f t="shared" si="42"/>
        <v>1680672.182112</v>
      </c>
    </row>
    <row r="139" spans="1:143" ht="30" x14ac:dyDescent="0.25">
      <c r="A139" s="32">
        <v>174</v>
      </c>
      <c r="B139" s="33" t="s">
        <v>155</v>
      </c>
      <c r="C139" s="24">
        <v>19007.45</v>
      </c>
      <c r="D139" s="24">
        <f t="shared" si="36"/>
        <v>15015.885500000002</v>
      </c>
      <c r="E139" s="34">
        <v>0.75</v>
      </c>
      <c r="F139" s="35">
        <v>1</v>
      </c>
      <c r="G139" s="35"/>
      <c r="H139" s="28">
        <v>0.6</v>
      </c>
      <c r="I139" s="28">
        <v>0.14000000000000001</v>
      </c>
      <c r="J139" s="28">
        <v>0.05</v>
      </c>
      <c r="K139" s="28">
        <v>0.21</v>
      </c>
      <c r="L139" s="35">
        <v>1</v>
      </c>
      <c r="M139" s="35"/>
      <c r="N139" s="24">
        <v>1.4</v>
      </c>
      <c r="O139" s="24">
        <v>1.68</v>
      </c>
      <c r="P139" s="24">
        <v>2.23</v>
      </c>
      <c r="Q139" s="24">
        <v>2.39</v>
      </c>
      <c r="R139" s="37">
        <v>17</v>
      </c>
      <c r="S139" s="37">
        <f t="shared" si="41"/>
        <v>436657.1984775</v>
      </c>
      <c r="T139" s="36">
        <v>4</v>
      </c>
      <c r="U139" s="36">
        <f t="shared" si="42"/>
        <v>92684.127690000008</v>
      </c>
    </row>
    <row r="140" spans="1:143" ht="30" x14ac:dyDescent="0.25">
      <c r="A140" s="32">
        <v>175</v>
      </c>
      <c r="B140" s="33" t="s">
        <v>156</v>
      </c>
      <c r="C140" s="24">
        <v>19007.45</v>
      </c>
      <c r="D140" s="24">
        <f t="shared" si="36"/>
        <v>15586.109000000002</v>
      </c>
      <c r="E140" s="34">
        <v>0.89</v>
      </c>
      <c r="F140" s="35">
        <v>1</v>
      </c>
      <c r="G140" s="35"/>
      <c r="H140" s="28">
        <v>0.59</v>
      </c>
      <c r="I140" s="28">
        <v>0.19</v>
      </c>
      <c r="J140" s="28">
        <v>0.04</v>
      </c>
      <c r="K140" s="28">
        <v>0.18</v>
      </c>
      <c r="L140" s="35">
        <v>1</v>
      </c>
      <c r="M140" s="35"/>
      <c r="N140" s="24">
        <v>1.4</v>
      </c>
      <c r="O140" s="24">
        <v>1.68</v>
      </c>
      <c r="P140" s="24">
        <v>2.23</v>
      </c>
      <c r="Q140" s="24">
        <v>2.39</v>
      </c>
      <c r="R140" s="37">
        <v>98</v>
      </c>
      <c r="S140" s="37">
        <f t="shared" si="41"/>
        <v>2987077.7138201999</v>
      </c>
      <c r="T140" s="36">
        <v>48</v>
      </c>
      <c r="U140" s="36">
        <f t="shared" si="42"/>
        <v>1319821.9783056001</v>
      </c>
    </row>
    <row r="141" spans="1:143" x14ac:dyDescent="0.25">
      <c r="A141" s="32">
        <v>153</v>
      </c>
      <c r="B141" s="33" t="s">
        <v>157</v>
      </c>
      <c r="C141" s="24">
        <v>19007.45</v>
      </c>
      <c r="D141" s="24">
        <f t="shared" si="36"/>
        <v>15205.960000000001</v>
      </c>
      <c r="E141" s="34">
        <v>1.21</v>
      </c>
      <c r="F141" s="35">
        <v>1</v>
      </c>
      <c r="G141" s="35"/>
      <c r="H141" s="28">
        <v>0.56000000000000005</v>
      </c>
      <c r="I141" s="28">
        <v>0.2</v>
      </c>
      <c r="J141" s="28">
        <v>0.04</v>
      </c>
      <c r="K141" s="28">
        <v>0.2</v>
      </c>
      <c r="L141" s="35">
        <v>1</v>
      </c>
      <c r="M141" s="35"/>
      <c r="N141" s="24">
        <v>1.4</v>
      </c>
      <c r="O141" s="24">
        <v>1.68</v>
      </c>
      <c r="P141" s="24">
        <v>2.23</v>
      </c>
      <c r="Q141" s="24">
        <v>2.39</v>
      </c>
      <c r="R141" s="37">
        <v>14</v>
      </c>
      <c r="S141" s="37">
        <f t="shared" si="41"/>
        <v>580154.74056539999</v>
      </c>
      <c r="T141" s="36">
        <v>5</v>
      </c>
      <c r="U141" s="36">
        <f t="shared" si="42"/>
        <v>186912.9908415</v>
      </c>
    </row>
    <row r="142" spans="1:143" s="57" customFormat="1" x14ac:dyDescent="0.25">
      <c r="A142" s="21">
        <v>24</v>
      </c>
      <c r="B142" s="22" t="s">
        <v>158</v>
      </c>
      <c r="C142" s="23">
        <v>19007.45</v>
      </c>
      <c r="D142" s="51">
        <f t="shared" si="36"/>
        <v>0</v>
      </c>
      <c r="E142" s="25">
        <v>1.44</v>
      </c>
      <c r="F142" s="52">
        <v>1</v>
      </c>
      <c r="G142" s="53"/>
      <c r="H142" s="54"/>
      <c r="I142" s="54"/>
      <c r="J142" s="54"/>
      <c r="K142" s="54"/>
      <c r="L142" s="53">
        <v>1</v>
      </c>
      <c r="M142" s="53"/>
      <c r="N142" s="23">
        <v>1.4</v>
      </c>
      <c r="O142" s="23">
        <v>1.68</v>
      </c>
      <c r="P142" s="23">
        <v>2.23</v>
      </c>
      <c r="Q142" s="23">
        <v>2.39</v>
      </c>
      <c r="R142" s="29">
        <f t="shared" ref="R142:U142" si="43">SUM(R143:R146)</f>
        <v>41</v>
      </c>
      <c r="S142" s="29">
        <f t="shared" si="43"/>
        <v>1281888.5442363</v>
      </c>
      <c r="T142" s="29">
        <f t="shared" si="43"/>
        <v>16</v>
      </c>
      <c r="U142" s="29">
        <f t="shared" si="43"/>
        <v>632723.64503040002</v>
      </c>
      <c r="V142" s="55"/>
      <c r="W142" s="55"/>
      <c r="X142" s="55"/>
      <c r="Y142" s="55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6"/>
      <c r="AU142" s="56"/>
      <c r="AV142" s="56"/>
      <c r="AW142" s="56"/>
      <c r="AX142" s="56"/>
      <c r="AY142" s="56"/>
      <c r="AZ142" s="56"/>
      <c r="BA142" s="56"/>
      <c r="BB142" s="56"/>
      <c r="BC142" s="56"/>
      <c r="BD142" s="56"/>
      <c r="BE142" s="56"/>
      <c r="BF142" s="56"/>
      <c r="BG142" s="56"/>
      <c r="BH142" s="56"/>
      <c r="BI142" s="56"/>
      <c r="BJ142" s="56"/>
      <c r="BK142" s="56"/>
      <c r="BL142" s="56"/>
      <c r="BM142" s="56"/>
      <c r="BN142" s="56"/>
      <c r="BO142" s="56"/>
      <c r="BP142" s="56"/>
      <c r="BQ142" s="56"/>
      <c r="BR142" s="56"/>
      <c r="BS142" s="56"/>
      <c r="BT142" s="56"/>
      <c r="BU142" s="56"/>
      <c r="BV142" s="56"/>
      <c r="BW142" s="56"/>
      <c r="BX142" s="56"/>
      <c r="BY142" s="56"/>
      <c r="BZ142" s="56"/>
      <c r="CA142" s="56"/>
      <c r="CB142" s="56"/>
      <c r="CC142" s="56"/>
      <c r="CD142" s="56"/>
      <c r="CE142" s="56"/>
      <c r="CF142" s="56"/>
      <c r="CG142" s="56"/>
      <c r="CH142" s="56"/>
      <c r="CI142" s="56"/>
      <c r="CJ142" s="56"/>
      <c r="CK142" s="56"/>
      <c r="CL142" s="56"/>
      <c r="CM142" s="56"/>
      <c r="CN142" s="56"/>
      <c r="CO142" s="56"/>
      <c r="CP142" s="56"/>
      <c r="CQ142" s="56"/>
      <c r="CR142" s="56"/>
      <c r="CS142" s="56"/>
      <c r="CT142" s="56"/>
      <c r="CU142" s="56"/>
      <c r="CV142" s="56"/>
      <c r="CW142" s="56"/>
      <c r="CX142" s="56"/>
      <c r="CY142" s="56"/>
      <c r="CZ142" s="56"/>
      <c r="DA142" s="56"/>
      <c r="DB142" s="56"/>
      <c r="DC142" s="56"/>
      <c r="DD142" s="56"/>
      <c r="DE142" s="56"/>
      <c r="DF142" s="56"/>
      <c r="DG142" s="56"/>
      <c r="DH142" s="56"/>
      <c r="DI142" s="56"/>
      <c r="DJ142" s="56"/>
      <c r="DK142" s="56"/>
      <c r="DL142" s="56"/>
      <c r="DM142" s="56"/>
      <c r="DN142" s="56"/>
      <c r="DO142" s="56"/>
      <c r="DP142" s="56"/>
      <c r="DQ142" s="56"/>
      <c r="DR142" s="56"/>
      <c r="DS142" s="56"/>
      <c r="DT142" s="56"/>
      <c r="DU142" s="56"/>
      <c r="DV142" s="56"/>
      <c r="DW142" s="56"/>
      <c r="DX142" s="56"/>
      <c r="DY142" s="56"/>
      <c r="DZ142" s="56"/>
      <c r="EA142" s="56"/>
      <c r="EB142" s="56"/>
      <c r="EC142" s="56"/>
      <c r="ED142" s="56"/>
      <c r="EE142" s="56"/>
      <c r="EF142" s="56"/>
      <c r="EG142" s="56"/>
      <c r="EH142" s="56"/>
      <c r="EI142" s="56"/>
      <c r="EJ142" s="56"/>
      <c r="EK142" s="56"/>
      <c r="EL142" s="56"/>
      <c r="EM142" s="56"/>
    </row>
    <row r="143" spans="1:143" s="42" customFormat="1" ht="30.75" customHeight="1" x14ac:dyDescent="0.25">
      <c r="A143" s="32">
        <v>154</v>
      </c>
      <c r="B143" s="33" t="s">
        <v>159</v>
      </c>
      <c r="C143" s="24">
        <v>19007.45</v>
      </c>
      <c r="D143" s="24">
        <f t="shared" si="36"/>
        <v>16346.407000000001</v>
      </c>
      <c r="E143" s="34">
        <v>1.67</v>
      </c>
      <c r="F143" s="35">
        <v>1</v>
      </c>
      <c r="G143" s="35"/>
      <c r="H143" s="28">
        <v>0.6</v>
      </c>
      <c r="I143" s="28">
        <v>0.23</v>
      </c>
      <c r="J143" s="28">
        <v>0.03</v>
      </c>
      <c r="K143" s="28">
        <v>0.14000000000000001</v>
      </c>
      <c r="L143" s="35">
        <v>1</v>
      </c>
      <c r="M143" s="35"/>
      <c r="N143" s="24">
        <v>1.4</v>
      </c>
      <c r="O143" s="24">
        <v>1.68</v>
      </c>
      <c r="P143" s="24">
        <v>2.23</v>
      </c>
      <c r="Q143" s="24">
        <v>2.39</v>
      </c>
      <c r="R143" s="37">
        <v>0</v>
      </c>
      <c r="S143" s="37">
        <f>R143/12*9*C143*E143*F143*O143*$S$6+R143/12*3*C143*E143*F143*O143*$R$6</f>
        <v>0</v>
      </c>
      <c r="T143" s="36">
        <v>8</v>
      </c>
      <c r="U143" s="36">
        <f>T143/12*6*C143*E143*F143*O143*$U$6+T143/12*3*C143*E143*F143*O143*$T$6+T143/12*3*C143*E143*F143*O143*$U$8</f>
        <v>412753.3153128</v>
      </c>
      <c r="V143" s="5"/>
      <c r="W143" s="5"/>
      <c r="X143" s="5"/>
      <c r="Y143" s="5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</row>
    <row r="144" spans="1:143" s="42" customFormat="1" ht="30.75" customHeight="1" x14ac:dyDescent="0.25">
      <c r="A144" s="32">
        <v>147</v>
      </c>
      <c r="B144" s="33" t="s">
        <v>160</v>
      </c>
      <c r="C144" s="24">
        <v>19007.45</v>
      </c>
      <c r="D144" s="24"/>
      <c r="E144" s="34">
        <v>1.85</v>
      </c>
      <c r="F144" s="35">
        <v>1</v>
      </c>
      <c r="G144" s="35"/>
      <c r="H144" s="28">
        <v>0.6</v>
      </c>
      <c r="I144" s="28">
        <v>0.23</v>
      </c>
      <c r="J144" s="28">
        <v>0.03</v>
      </c>
      <c r="K144" s="28">
        <v>0.14000000000000001</v>
      </c>
      <c r="L144" s="35">
        <v>1</v>
      </c>
      <c r="M144" s="35"/>
      <c r="N144" s="24">
        <v>1.4</v>
      </c>
      <c r="O144" s="24">
        <v>1.68</v>
      </c>
      <c r="P144" s="24">
        <v>2.23</v>
      </c>
      <c r="Q144" s="24">
        <v>2.39</v>
      </c>
      <c r="R144" s="37"/>
      <c r="S144" s="37">
        <f>R144/12*9*C144*E144*F144*O144*$S$6+R144/12*3*C144*E144*F144*O144*$R$6</f>
        <v>0</v>
      </c>
      <c r="T144" s="36"/>
      <c r="U144" s="36">
        <f>T144/12*6*C144*E144*F144*O144*$U$6+T144/12*3*C144*E144*F144*O144*$T$6+T144/12*3*C144*E144*F144*O144*$U$8</f>
        <v>0</v>
      </c>
      <c r="V144" s="5"/>
      <c r="W144" s="5"/>
      <c r="X144" s="5"/>
      <c r="Y144" s="5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</row>
    <row r="145" spans="1:143" ht="33" customHeight="1" x14ac:dyDescent="0.25">
      <c r="A145" s="32">
        <v>176</v>
      </c>
      <c r="B145" s="33" t="s">
        <v>161</v>
      </c>
      <c r="C145" s="24">
        <v>19007.45</v>
      </c>
      <c r="D145" s="24">
        <f t="shared" ref="D145:D157" si="44">C145*(H145+I145+J145)</f>
        <v>14825.811000000002</v>
      </c>
      <c r="E145" s="34">
        <v>0.95</v>
      </c>
      <c r="F145" s="35">
        <v>1</v>
      </c>
      <c r="G145" s="35"/>
      <c r="H145" s="28">
        <v>0.53</v>
      </c>
      <c r="I145" s="28">
        <v>0.2</v>
      </c>
      <c r="J145" s="28">
        <v>0.05</v>
      </c>
      <c r="K145" s="28">
        <v>0.22</v>
      </c>
      <c r="L145" s="35">
        <v>1</v>
      </c>
      <c r="M145" s="35"/>
      <c r="N145" s="24">
        <v>1.4</v>
      </c>
      <c r="O145" s="24">
        <v>1.68</v>
      </c>
      <c r="P145" s="24">
        <v>2.23</v>
      </c>
      <c r="Q145" s="24">
        <v>2.39</v>
      </c>
      <c r="R145" s="37">
        <v>22</v>
      </c>
      <c r="S145" s="37">
        <f>R145/12*9*C145*E145*F145*O145*$S$6+R145/12*3*C145*E145*F145*O145*$R$6</f>
        <v>715775.3292690001</v>
      </c>
      <c r="T145" s="36">
        <v>2</v>
      </c>
      <c r="U145" s="36">
        <f>T145/12*6*C145*E145*F145*O145*$U$6+T145/12*3*C145*E145*F145*O145*$T$6+T145/12*3*C145*E145*F145*O145*$U$8</f>
        <v>58699.947537</v>
      </c>
    </row>
    <row r="146" spans="1:143" x14ac:dyDescent="0.25">
      <c r="A146" s="32">
        <v>155</v>
      </c>
      <c r="B146" s="33" t="s">
        <v>162</v>
      </c>
      <c r="C146" s="24">
        <v>19007.45</v>
      </c>
      <c r="D146" s="24">
        <f t="shared" si="44"/>
        <v>14635.736500000001</v>
      </c>
      <c r="E146" s="34">
        <v>0.87</v>
      </c>
      <c r="F146" s="35">
        <v>1</v>
      </c>
      <c r="G146" s="35"/>
      <c r="H146" s="28">
        <v>0.52</v>
      </c>
      <c r="I146" s="28">
        <v>0.2</v>
      </c>
      <c r="J146" s="28">
        <v>0.05</v>
      </c>
      <c r="K146" s="28">
        <v>0.23</v>
      </c>
      <c r="L146" s="35">
        <v>1</v>
      </c>
      <c r="M146" s="35"/>
      <c r="N146" s="24">
        <v>1.4</v>
      </c>
      <c r="O146" s="24">
        <v>1.68</v>
      </c>
      <c r="P146" s="24">
        <v>2.23</v>
      </c>
      <c r="Q146" s="24">
        <v>2.39</v>
      </c>
      <c r="R146" s="37">
        <v>19</v>
      </c>
      <c r="S146" s="37">
        <f>R146/12*9*C146*E146*F146*O146*$S$6+R146/12*3*C146*E146*F146*O146*$R$6</f>
        <v>566113.21496730007</v>
      </c>
      <c r="T146" s="36">
        <v>6</v>
      </c>
      <c r="U146" s="36">
        <f>T146/12*6*C146*E146*F146*O146*$U$6+T146/12*3*C146*E146*F146*O146*$T$6+T146/12*3*C146*E146*F146*O146*$U$8</f>
        <v>161270.38218060002</v>
      </c>
    </row>
    <row r="147" spans="1:143" s="57" customFormat="1" x14ac:dyDescent="0.25">
      <c r="A147" s="21">
        <v>25</v>
      </c>
      <c r="B147" s="22" t="s">
        <v>163</v>
      </c>
      <c r="C147" s="23">
        <v>19007.45</v>
      </c>
      <c r="D147" s="51">
        <f t="shared" si="44"/>
        <v>0</v>
      </c>
      <c r="E147" s="25">
        <v>1.18</v>
      </c>
      <c r="F147" s="52">
        <v>1</v>
      </c>
      <c r="G147" s="53"/>
      <c r="H147" s="54"/>
      <c r="I147" s="54"/>
      <c r="J147" s="54"/>
      <c r="K147" s="54"/>
      <c r="L147" s="53">
        <v>1</v>
      </c>
      <c r="M147" s="53"/>
      <c r="N147" s="23">
        <v>1.4</v>
      </c>
      <c r="O147" s="23">
        <v>1.68</v>
      </c>
      <c r="P147" s="23">
        <v>2.23</v>
      </c>
      <c r="Q147" s="23">
        <v>2.39</v>
      </c>
      <c r="R147" s="29">
        <f t="shared" ref="R147:U147" si="45">SUM(R148:R157)</f>
        <v>328</v>
      </c>
      <c r="S147" s="29">
        <f t="shared" si="45"/>
        <v>11458912.316751901</v>
      </c>
      <c r="T147" s="29">
        <f t="shared" si="45"/>
        <v>31</v>
      </c>
      <c r="U147" s="29">
        <f t="shared" si="45"/>
        <v>1603435.409037</v>
      </c>
      <c r="V147" s="55"/>
      <c r="W147" s="55"/>
      <c r="X147" s="55"/>
      <c r="Y147" s="55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  <c r="BM147" s="56"/>
      <c r="BN147" s="56"/>
      <c r="BO147" s="56"/>
      <c r="BP147" s="56"/>
      <c r="BQ147" s="56"/>
      <c r="BR147" s="56"/>
      <c r="BS147" s="56"/>
      <c r="BT147" s="56"/>
      <c r="BU147" s="56"/>
      <c r="BV147" s="56"/>
      <c r="BW147" s="56"/>
      <c r="BX147" s="56"/>
      <c r="BY147" s="56"/>
      <c r="BZ147" s="56"/>
      <c r="CA147" s="56"/>
      <c r="CB147" s="56"/>
      <c r="CC147" s="56"/>
      <c r="CD147" s="56"/>
      <c r="CE147" s="56"/>
      <c r="CF147" s="56"/>
      <c r="CG147" s="56"/>
      <c r="CH147" s="56"/>
      <c r="CI147" s="56"/>
      <c r="CJ147" s="56"/>
      <c r="CK147" s="56"/>
      <c r="CL147" s="56"/>
      <c r="CM147" s="56"/>
      <c r="CN147" s="56"/>
      <c r="CO147" s="56"/>
      <c r="CP147" s="56"/>
      <c r="CQ147" s="56"/>
      <c r="CR147" s="56"/>
      <c r="CS147" s="56"/>
      <c r="CT147" s="56"/>
      <c r="CU147" s="56"/>
      <c r="CV147" s="56"/>
      <c r="CW147" s="56"/>
      <c r="CX147" s="56"/>
      <c r="CY147" s="56"/>
      <c r="CZ147" s="56"/>
      <c r="DA147" s="56"/>
      <c r="DB147" s="56"/>
      <c r="DC147" s="56"/>
      <c r="DD147" s="56"/>
      <c r="DE147" s="56"/>
      <c r="DF147" s="56"/>
      <c r="DG147" s="56"/>
      <c r="DH147" s="56"/>
      <c r="DI147" s="56"/>
      <c r="DJ147" s="56"/>
      <c r="DK147" s="56"/>
      <c r="DL147" s="56"/>
      <c r="DM147" s="56"/>
      <c r="DN147" s="56"/>
      <c r="DO147" s="56"/>
      <c r="DP147" s="56"/>
      <c r="DQ147" s="56"/>
      <c r="DR147" s="56"/>
      <c r="DS147" s="56"/>
      <c r="DT147" s="56"/>
      <c r="DU147" s="56"/>
      <c r="DV147" s="56"/>
      <c r="DW147" s="56"/>
      <c r="DX147" s="56"/>
      <c r="DY147" s="56"/>
      <c r="DZ147" s="56"/>
      <c r="EA147" s="56"/>
      <c r="EB147" s="56"/>
      <c r="EC147" s="56"/>
      <c r="ED147" s="56"/>
      <c r="EE147" s="56"/>
      <c r="EF147" s="56"/>
      <c r="EG147" s="56"/>
      <c r="EH147" s="56"/>
      <c r="EI147" s="56"/>
      <c r="EJ147" s="56"/>
      <c r="EK147" s="56"/>
      <c r="EL147" s="56"/>
      <c r="EM147" s="56"/>
    </row>
    <row r="148" spans="1:143" ht="30" x14ac:dyDescent="0.25">
      <c r="A148" s="32">
        <v>156</v>
      </c>
      <c r="B148" s="33" t="s">
        <v>164</v>
      </c>
      <c r="C148" s="24">
        <v>19007.45</v>
      </c>
      <c r="D148" s="24">
        <f t="shared" si="44"/>
        <v>15776.183500000003</v>
      </c>
      <c r="E148" s="34">
        <v>0.94</v>
      </c>
      <c r="F148" s="35">
        <v>1</v>
      </c>
      <c r="G148" s="35"/>
      <c r="H148" s="28">
        <v>0.6</v>
      </c>
      <c r="I148" s="28">
        <v>0.19</v>
      </c>
      <c r="J148" s="28">
        <v>0.04</v>
      </c>
      <c r="K148" s="28">
        <v>0.17</v>
      </c>
      <c r="L148" s="35">
        <v>1</v>
      </c>
      <c r="M148" s="35"/>
      <c r="N148" s="24">
        <v>1.4</v>
      </c>
      <c r="O148" s="24">
        <v>1.68</v>
      </c>
      <c r="P148" s="24">
        <v>2.23</v>
      </c>
      <c r="Q148" s="24">
        <v>2.39</v>
      </c>
      <c r="R148" s="37">
        <v>151</v>
      </c>
      <c r="S148" s="37">
        <f t="shared" ref="S148:S157" si="46">R148/12*9*C148*E148*F148*O148*$S$6+R148/12*3*C148*E148*F148*O148*$R$6</f>
        <v>4861107.6668154001</v>
      </c>
      <c r="T148" s="36">
        <v>9</v>
      </c>
      <c r="U148" s="36">
        <f t="shared" ref="U148:U157" si="47">T148/12*6*C148*E148*F148*O148*$U$6+T148/12*3*C148*E148*F148*O148*$T$6+T148/12*3*C148*E148*F148*O148*$U$8</f>
        <v>261369.24008579995</v>
      </c>
    </row>
    <row r="149" spans="1:143" ht="32.25" customHeight="1" x14ac:dyDescent="0.25">
      <c r="A149" s="32">
        <v>157</v>
      </c>
      <c r="B149" s="33" t="s">
        <v>165</v>
      </c>
      <c r="C149" s="24">
        <v>19007.45</v>
      </c>
      <c r="D149" s="24">
        <f t="shared" si="44"/>
        <v>15586.109000000002</v>
      </c>
      <c r="E149" s="34">
        <v>1.32</v>
      </c>
      <c r="F149" s="35">
        <v>1</v>
      </c>
      <c r="G149" s="35"/>
      <c r="H149" s="28">
        <v>0.57999999999999996</v>
      </c>
      <c r="I149" s="28">
        <v>0.2</v>
      </c>
      <c r="J149" s="28">
        <v>0.04</v>
      </c>
      <c r="K149" s="28">
        <v>0.18</v>
      </c>
      <c r="L149" s="35">
        <v>1</v>
      </c>
      <c r="M149" s="35"/>
      <c r="N149" s="24">
        <v>1.4</v>
      </c>
      <c r="O149" s="24">
        <v>1.68</v>
      </c>
      <c r="P149" s="24">
        <v>2.23</v>
      </c>
      <c r="Q149" s="24">
        <v>2.39</v>
      </c>
      <c r="R149" s="37"/>
      <c r="S149" s="37">
        <f t="shared" si="46"/>
        <v>0</v>
      </c>
      <c r="T149" s="36"/>
      <c r="U149" s="36">
        <f t="shared" si="47"/>
        <v>0</v>
      </c>
    </row>
    <row r="150" spans="1:143" ht="35.25" customHeight="1" x14ac:dyDescent="0.25">
      <c r="A150" s="32">
        <v>158</v>
      </c>
      <c r="B150" s="33" t="s">
        <v>166</v>
      </c>
      <c r="C150" s="24">
        <v>19007.45</v>
      </c>
      <c r="D150" s="24">
        <f t="shared" si="44"/>
        <v>15776.183500000003</v>
      </c>
      <c r="E150" s="34">
        <v>1.05</v>
      </c>
      <c r="F150" s="35">
        <v>1</v>
      </c>
      <c r="G150" s="35"/>
      <c r="H150" s="28">
        <v>0.6</v>
      </c>
      <c r="I150" s="28">
        <v>0.19</v>
      </c>
      <c r="J150" s="28">
        <v>0.04</v>
      </c>
      <c r="K150" s="28">
        <v>0.17</v>
      </c>
      <c r="L150" s="35">
        <v>1</v>
      </c>
      <c r="M150" s="35"/>
      <c r="N150" s="24">
        <v>1.4</v>
      </c>
      <c r="O150" s="24">
        <v>1.68</v>
      </c>
      <c r="P150" s="24">
        <v>2.23</v>
      </c>
      <c r="Q150" s="24">
        <v>2.39</v>
      </c>
      <c r="R150" s="37">
        <v>137</v>
      </c>
      <c r="S150" s="37">
        <f t="shared" si="46"/>
        <v>4926520.6275284998</v>
      </c>
      <c r="T150" s="36">
        <v>13</v>
      </c>
      <c r="U150" s="36">
        <f t="shared" si="47"/>
        <v>421712.7809895</v>
      </c>
    </row>
    <row r="151" spans="1:143" s="42" customFormat="1" ht="36" customHeight="1" x14ac:dyDescent="0.25">
      <c r="A151" s="32">
        <v>159</v>
      </c>
      <c r="B151" s="33" t="s">
        <v>167</v>
      </c>
      <c r="C151" s="24">
        <v>19007.45</v>
      </c>
      <c r="D151" s="24">
        <f t="shared" si="44"/>
        <v>18247.152000000002</v>
      </c>
      <c r="E151" s="34">
        <v>0.93</v>
      </c>
      <c r="F151" s="35">
        <v>1</v>
      </c>
      <c r="G151" s="35">
        <v>0.13</v>
      </c>
      <c r="H151" s="28">
        <v>0.14000000000000001</v>
      </c>
      <c r="I151" s="28">
        <v>0.81</v>
      </c>
      <c r="J151" s="28">
        <v>0.01</v>
      </c>
      <c r="K151" s="28">
        <v>0.04</v>
      </c>
      <c r="L151" s="35">
        <v>1</v>
      </c>
      <c r="M151" s="35"/>
      <c r="N151" s="24">
        <v>1.4</v>
      </c>
      <c r="O151" s="24">
        <v>1.68</v>
      </c>
      <c r="P151" s="24">
        <v>2.23</v>
      </c>
      <c r="Q151" s="24">
        <v>2.39</v>
      </c>
      <c r="R151" s="37">
        <v>0</v>
      </c>
      <c r="S151" s="37">
        <f t="shared" si="46"/>
        <v>0</v>
      </c>
      <c r="T151" s="36"/>
      <c r="U151" s="36">
        <f t="shared" si="47"/>
        <v>0</v>
      </c>
      <c r="V151" s="5"/>
      <c r="W151" s="5"/>
      <c r="X151" s="5"/>
      <c r="Y151" s="5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</row>
    <row r="152" spans="1:143" s="43" customFormat="1" ht="30" x14ac:dyDescent="0.25">
      <c r="A152" s="32">
        <v>160</v>
      </c>
      <c r="B152" s="33" t="s">
        <v>168</v>
      </c>
      <c r="C152" s="24">
        <v>19007.45</v>
      </c>
      <c r="D152" s="24">
        <f t="shared" si="44"/>
        <v>15586.109</v>
      </c>
      <c r="E152" s="34">
        <v>1.9</v>
      </c>
      <c r="F152" s="35">
        <v>1</v>
      </c>
      <c r="G152" s="35"/>
      <c r="H152" s="28">
        <v>0.56999999999999995</v>
      </c>
      <c r="I152" s="28">
        <v>0.21</v>
      </c>
      <c r="J152" s="28">
        <v>0.04</v>
      </c>
      <c r="K152" s="28">
        <v>0.18</v>
      </c>
      <c r="L152" s="35">
        <v>1</v>
      </c>
      <c r="M152" s="35"/>
      <c r="N152" s="24">
        <v>1.4</v>
      </c>
      <c r="O152" s="24">
        <v>1.68</v>
      </c>
      <c r="P152" s="24">
        <v>2.23</v>
      </c>
      <c r="Q152" s="24">
        <v>2.39</v>
      </c>
      <c r="R152" s="37"/>
      <c r="S152" s="37">
        <f t="shared" si="46"/>
        <v>0</v>
      </c>
      <c r="T152" s="36"/>
      <c r="U152" s="36">
        <f t="shared" si="47"/>
        <v>0</v>
      </c>
      <c r="V152" s="5"/>
      <c r="W152" s="5"/>
      <c r="X152" s="5"/>
      <c r="Y152" s="5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</row>
    <row r="153" spans="1:143" ht="30" x14ac:dyDescent="0.25">
      <c r="A153" s="32">
        <v>161</v>
      </c>
      <c r="B153" s="33" t="s">
        <v>169</v>
      </c>
      <c r="C153" s="24">
        <v>19007.45</v>
      </c>
      <c r="D153" s="24">
        <f t="shared" si="44"/>
        <v>17106.705000000002</v>
      </c>
      <c r="E153" s="34">
        <v>3.67</v>
      </c>
      <c r="F153" s="35">
        <v>1</v>
      </c>
      <c r="G153" s="35"/>
      <c r="H153" s="28">
        <v>0.51</v>
      </c>
      <c r="I153" s="28">
        <v>0.37</v>
      </c>
      <c r="J153" s="28">
        <v>0.02</v>
      </c>
      <c r="K153" s="28">
        <v>0.1</v>
      </c>
      <c r="L153" s="35">
        <v>1</v>
      </c>
      <c r="M153" s="35"/>
      <c r="N153" s="24">
        <v>1.4</v>
      </c>
      <c r="O153" s="24">
        <v>1.68</v>
      </c>
      <c r="P153" s="24">
        <v>2.23</v>
      </c>
      <c r="Q153" s="24">
        <v>2.39</v>
      </c>
      <c r="R153" s="37">
        <v>0</v>
      </c>
      <c r="S153" s="37">
        <f t="shared" si="46"/>
        <v>0</v>
      </c>
      <c r="T153" s="36"/>
      <c r="U153" s="36">
        <f t="shared" si="47"/>
        <v>0</v>
      </c>
    </row>
    <row r="154" spans="1:143" ht="30" x14ac:dyDescent="0.25">
      <c r="A154" s="32">
        <v>162</v>
      </c>
      <c r="B154" s="33" t="s">
        <v>170</v>
      </c>
      <c r="C154" s="24">
        <v>19007.45</v>
      </c>
      <c r="D154" s="24">
        <f t="shared" si="44"/>
        <v>17296.779500000001</v>
      </c>
      <c r="E154" s="34">
        <v>4.01</v>
      </c>
      <c r="F154" s="35">
        <v>1</v>
      </c>
      <c r="G154" s="35"/>
      <c r="H154" s="28">
        <v>0.45</v>
      </c>
      <c r="I154" s="28">
        <v>0.44</v>
      </c>
      <c r="J154" s="28">
        <v>0.02</v>
      </c>
      <c r="K154" s="28">
        <v>0.09</v>
      </c>
      <c r="L154" s="35">
        <v>1</v>
      </c>
      <c r="M154" s="35"/>
      <c r="N154" s="24">
        <v>1.4</v>
      </c>
      <c r="O154" s="24">
        <v>1.68</v>
      </c>
      <c r="P154" s="24">
        <v>2.23</v>
      </c>
      <c r="Q154" s="24">
        <v>2.39</v>
      </c>
      <c r="R154" s="37">
        <v>0</v>
      </c>
      <c r="S154" s="37">
        <f t="shared" si="46"/>
        <v>0</v>
      </c>
      <c r="T154" s="36"/>
      <c r="U154" s="36">
        <f t="shared" si="47"/>
        <v>0</v>
      </c>
    </row>
    <row r="155" spans="1:143" ht="27.75" customHeight="1" x14ac:dyDescent="0.25">
      <c r="A155" s="32">
        <v>163</v>
      </c>
      <c r="B155" s="33" t="s">
        <v>171</v>
      </c>
      <c r="C155" s="24">
        <v>19007.45</v>
      </c>
      <c r="D155" s="24">
        <f t="shared" si="44"/>
        <v>15396.034500000002</v>
      </c>
      <c r="E155" s="34">
        <v>1.1200000000000001</v>
      </c>
      <c r="F155" s="35">
        <v>1</v>
      </c>
      <c r="G155" s="35"/>
      <c r="H155" s="28">
        <v>0.66</v>
      </c>
      <c r="I155" s="28">
        <v>0.11</v>
      </c>
      <c r="J155" s="28">
        <v>0.04</v>
      </c>
      <c r="K155" s="28">
        <v>0.19</v>
      </c>
      <c r="L155" s="35">
        <v>1</v>
      </c>
      <c r="M155" s="35"/>
      <c r="N155" s="24">
        <v>1.4</v>
      </c>
      <c r="O155" s="24">
        <v>1.68</v>
      </c>
      <c r="P155" s="24">
        <v>2.23</v>
      </c>
      <c r="Q155" s="24">
        <v>2.39</v>
      </c>
      <c r="R155" s="37"/>
      <c r="S155" s="37">
        <f t="shared" si="46"/>
        <v>0</v>
      </c>
      <c r="T155" s="36"/>
      <c r="U155" s="36">
        <f t="shared" si="47"/>
        <v>0</v>
      </c>
    </row>
    <row r="156" spans="1:143" ht="24.75" customHeight="1" x14ac:dyDescent="0.25">
      <c r="A156" s="32">
        <v>164</v>
      </c>
      <c r="B156" s="33" t="s">
        <v>172</v>
      </c>
      <c r="C156" s="24">
        <v>19007.45</v>
      </c>
      <c r="D156" s="24">
        <f t="shared" si="44"/>
        <v>15586.109000000002</v>
      </c>
      <c r="E156" s="34">
        <v>1.22</v>
      </c>
      <c r="F156" s="35">
        <v>1</v>
      </c>
      <c r="G156" s="35"/>
      <c r="H156" s="28">
        <v>0.64</v>
      </c>
      <c r="I156" s="28">
        <v>0.14000000000000001</v>
      </c>
      <c r="J156" s="28">
        <v>0.04</v>
      </c>
      <c r="K156" s="28">
        <v>0.18</v>
      </c>
      <c r="L156" s="35">
        <v>1</v>
      </c>
      <c r="M156" s="35"/>
      <c r="N156" s="24">
        <v>1.4</v>
      </c>
      <c r="O156" s="24">
        <v>1.68</v>
      </c>
      <c r="P156" s="24">
        <v>2.23</v>
      </c>
      <c r="Q156" s="24">
        <v>2.39</v>
      </c>
      <c r="R156" s="37">
        <v>40</v>
      </c>
      <c r="S156" s="37">
        <f t="shared" si="46"/>
        <v>1671284.0224080002</v>
      </c>
      <c r="T156" s="36"/>
      <c r="U156" s="36">
        <f t="shared" si="47"/>
        <v>0</v>
      </c>
    </row>
    <row r="157" spans="1:143" ht="26.25" customHeight="1" x14ac:dyDescent="0.25">
      <c r="A157" s="32">
        <v>165</v>
      </c>
      <c r="B157" s="33" t="s">
        <v>173</v>
      </c>
      <c r="C157" s="24">
        <v>19007.45</v>
      </c>
      <c r="D157" s="24">
        <f t="shared" si="44"/>
        <v>16726.556</v>
      </c>
      <c r="E157" s="34">
        <v>3.31</v>
      </c>
      <c r="F157" s="35">
        <v>1</v>
      </c>
      <c r="G157" s="35"/>
      <c r="H157" s="28">
        <v>0.71</v>
      </c>
      <c r="I157" s="28">
        <v>0.14000000000000001</v>
      </c>
      <c r="J157" s="28">
        <v>0.03</v>
      </c>
      <c r="K157" s="28">
        <v>0.12</v>
      </c>
      <c r="L157" s="35">
        <v>1</v>
      </c>
      <c r="M157" s="35"/>
      <c r="N157" s="24">
        <v>1.4</v>
      </c>
      <c r="O157" s="24">
        <v>1.68</v>
      </c>
      <c r="P157" s="24">
        <v>2.23</v>
      </c>
      <c r="Q157" s="24">
        <v>2.39</v>
      </c>
      <c r="R157" s="37"/>
      <c r="S157" s="37">
        <f t="shared" si="46"/>
        <v>0</v>
      </c>
      <c r="T157" s="36">
        <v>9</v>
      </c>
      <c r="U157" s="36">
        <f t="shared" si="47"/>
        <v>920353.38796170009</v>
      </c>
    </row>
    <row r="158" spans="1:143" s="57" customFormat="1" x14ac:dyDescent="0.25">
      <c r="A158" s="21"/>
      <c r="B158" s="22" t="s">
        <v>174</v>
      </c>
      <c r="C158" s="23">
        <v>19007.45</v>
      </c>
      <c r="D158" s="51">
        <f>C158*(H158+I158+J158)</f>
        <v>15015.885500000002</v>
      </c>
      <c r="E158" s="71"/>
      <c r="F158" s="52">
        <v>1</v>
      </c>
      <c r="G158" s="53"/>
      <c r="H158" s="54">
        <v>0.69</v>
      </c>
      <c r="I158" s="54">
        <v>0.05</v>
      </c>
      <c r="J158" s="54">
        <v>0.05</v>
      </c>
      <c r="K158" s="54">
        <v>0.21</v>
      </c>
      <c r="L158" s="53">
        <v>1</v>
      </c>
      <c r="M158" s="53"/>
      <c r="N158" s="23">
        <v>1.4</v>
      </c>
      <c r="O158" s="23">
        <v>1.68</v>
      </c>
      <c r="P158" s="23">
        <v>2.23</v>
      </c>
      <c r="Q158" s="23">
        <v>2.39</v>
      </c>
      <c r="R158" s="29">
        <f t="shared" ref="R158:U158" si="48">SUM(R159:R160)</f>
        <v>146</v>
      </c>
      <c r="S158" s="29">
        <f t="shared" si="48"/>
        <v>2582955.7575822002</v>
      </c>
      <c r="T158" s="29">
        <f t="shared" si="48"/>
        <v>0</v>
      </c>
      <c r="U158" s="29">
        <f t="shared" si="48"/>
        <v>0</v>
      </c>
      <c r="V158" s="55"/>
      <c r="W158" s="55"/>
      <c r="X158" s="55"/>
      <c r="Y158" s="55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56"/>
      <c r="AT158" s="56"/>
      <c r="AU158" s="56"/>
      <c r="AV158" s="56"/>
      <c r="AW158" s="56"/>
      <c r="AX158" s="56"/>
      <c r="AY158" s="56"/>
      <c r="AZ158" s="56"/>
      <c r="BA158" s="56"/>
      <c r="BB158" s="56"/>
      <c r="BC158" s="56"/>
      <c r="BD158" s="56"/>
      <c r="BE158" s="56"/>
      <c r="BF158" s="56"/>
      <c r="BG158" s="56"/>
      <c r="BH158" s="56"/>
      <c r="BI158" s="56"/>
      <c r="BJ158" s="56"/>
      <c r="BK158" s="56"/>
      <c r="BL158" s="56"/>
      <c r="BM158" s="56"/>
      <c r="BN158" s="56"/>
      <c r="BO158" s="56"/>
      <c r="BP158" s="56"/>
      <c r="BQ158" s="56"/>
      <c r="BR158" s="56"/>
      <c r="BS158" s="56"/>
      <c r="BT158" s="56"/>
      <c r="BU158" s="56"/>
      <c r="BV158" s="56"/>
      <c r="BW158" s="56"/>
      <c r="BX158" s="56"/>
      <c r="BY158" s="56"/>
      <c r="BZ158" s="56"/>
      <c r="CA158" s="56"/>
      <c r="CB158" s="56"/>
      <c r="CC158" s="56"/>
      <c r="CD158" s="56"/>
      <c r="CE158" s="56"/>
      <c r="CF158" s="56"/>
      <c r="CG158" s="56"/>
      <c r="CH158" s="56"/>
      <c r="CI158" s="56"/>
      <c r="CJ158" s="56"/>
      <c r="CK158" s="56"/>
      <c r="CL158" s="56"/>
      <c r="CM158" s="56"/>
      <c r="CN158" s="56"/>
      <c r="CO158" s="56"/>
      <c r="CP158" s="56"/>
      <c r="CQ158" s="56"/>
      <c r="CR158" s="56"/>
      <c r="CS158" s="56"/>
      <c r="CT158" s="56"/>
      <c r="CU158" s="56"/>
      <c r="CV158" s="56"/>
      <c r="CW158" s="56"/>
      <c r="CX158" s="56"/>
      <c r="CY158" s="56"/>
      <c r="CZ158" s="56"/>
      <c r="DA158" s="56"/>
      <c r="DB158" s="56"/>
      <c r="DC158" s="56"/>
      <c r="DD158" s="56"/>
      <c r="DE158" s="56"/>
      <c r="DF158" s="56"/>
      <c r="DG158" s="56"/>
      <c r="DH158" s="56"/>
      <c r="DI158" s="56"/>
      <c r="DJ158" s="56"/>
      <c r="DK158" s="56"/>
      <c r="DL158" s="56"/>
      <c r="DM158" s="56"/>
      <c r="DN158" s="56"/>
      <c r="DO158" s="56"/>
      <c r="DP158" s="56"/>
      <c r="DQ158" s="56"/>
      <c r="DR158" s="56"/>
      <c r="DS158" s="56"/>
      <c r="DT158" s="56"/>
      <c r="DU158" s="56"/>
      <c r="DV158" s="56"/>
      <c r="DW158" s="56"/>
      <c r="DX158" s="56"/>
      <c r="DY158" s="56"/>
      <c r="DZ158" s="56"/>
      <c r="EA158" s="56"/>
      <c r="EB158" s="56"/>
      <c r="EC158" s="56"/>
      <c r="ED158" s="56"/>
      <c r="EE158" s="56"/>
      <c r="EF158" s="56"/>
      <c r="EG158" s="56"/>
      <c r="EH158" s="56"/>
      <c r="EI158" s="56"/>
      <c r="EJ158" s="56"/>
      <c r="EK158" s="56"/>
      <c r="EL158" s="56"/>
      <c r="EM158" s="56"/>
    </row>
    <row r="159" spans="1:143" s="42" customFormat="1" ht="30" x14ac:dyDescent="0.25">
      <c r="A159" s="32">
        <v>177</v>
      </c>
      <c r="B159" s="33" t="s">
        <v>175</v>
      </c>
      <c r="C159" s="24">
        <v>19007.45</v>
      </c>
      <c r="D159" s="24"/>
      <c r="E159" s="34">
        <v>0.27</v>
      </c>
      <c r="F159" s="35">
        <v>1</v>
      </c>
      <c r="G159" s="35"/>
      <c r="H159" s="28">
        <v>0.69</v>
      </c>
      <c r="I159" s="28">
        <v>0.05</v>
      </c>
      <c r="J159" s="28">
        <v>0.05</v>
      </c>
      <c r="K159" s="28">
        <v>0.21</v>
      </c>
      <c r="L159" s="35">
        <v>1</v>
      </c>
      <c r="M159" s="35"/>
      <c r="N159" s="24">
        <v>1.4</v>
      </c>
      <c r="O159" s="24">
        <v>1.68</v>
      </c>
      <c r="P159" s="24">
        <v>2.23</v>
      </c>
      <c r="Q159" s="24">
        <v>2.39</v>
      </c>
      <c r="R159" s="37">
        <v>46</v>
      </c>
      <c r="S159" s="37">
        <f>R159/12*9*C159*E159*F159*O159*$S$6+R159/12*3*C159*E159*F159*O159*$R$6</f>
        <v>425355.4827522001</v>
      </c>
      <c r="T159" s="36"/>
      <c r="U159" s="36">
        <f>T159/12*6*C159*E159*F159*O159*$U$6+T159/12*3*C159*E159*F159*O159*$T$6+T159/12*3*C159*E159*F159*O159*$U$8</f>
        <v>0</v>
      </c>
      <c r="V159" s="5"/>
      <c r="W159" s="5"/>
      <c r="X159" s="5"/>
      <c r="Y159" s="5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</row>
    <row r="160" spans="1:143" s="42" customFormat="1" ht="30" x14ac:dyDescent="0.25">
      <c r="A160" s="32">
        <v>178</v>
      </c>
      <c r="B160" s="33" t="s">
        <v>176</v>
      </c>
      <c r="C160" s="24">
        <v>19007.45</v>
      </c>
      <c r="D160" s="24"/>
      <c r="E160" s="34">
        <v>0.63</v>
      </c>
      <c r="F160" s="35">
        <v>1</v>
      </c>
      <c r="G160" s="35"/>
      <c r="H160" s="28">
        <v>0.69</v>
      </c>
      <c r="I160" s="28">
        <v>0.05</v>
      </c>
      <c r="J160" s="28">
        <v>0.05</v>
      </c>
      <c r="K160" s="28">
        <v>0.21</v>
      </c>
      <c r="L160" s="35">
        <v>1</v>
      </c>
      <c r="M160" s="35"/>
      <c r="N160" s="24">
        <v>1.4</v>
      </c>
      <c r="O160" s="24">
        <v>1.68</v>
      </c>
      <c r="P160" s="24">
        <v>2.23</v>
      </c>
      <c r="Q160" s="24">
        <v>2.39</v>
      </c>
      <c r="R160" s="37">
        <v>100</v>
      </c>
      <c r="S160" s="37">
        <f>R160/12*9*C160*E160*F160*O160*$S$6+R160/12*3*C160*E160*F160*O160*$R$6</f>
        <v>2157600.27483</v>
      </c>
      <c r="T160" s="36"/>
      <c r="U160" s="36">
        <f>T160/12*6*C160*E160*F160*O160*$U$6+T160/12*3*C160*E160*F160*O160*$T$6+T160/12*3*C160*E160*F160*O160*$U$8</f>
        <v>0</v>
      </c>
      <c r="V160" s="5"/>
      <c r="W160" s="5"/>
      <c r="X160" s="5"/>
      <c r="Y160" s="5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</row>
    <row r="161" spans="1:143" s="57" customFormat="1" x14ac:dyDescent="0.25">
      <c r="A161" s="21">
        <v>28</v>
      </c>
      <c r="B161" s="22" t="s">
        <v>177</v>
      </c>
      <c r="C161" s="23">
        <v>19007.45</v>
      </c>
      <c r="D161" s="51">
        <f>C161*(H161+I161+J161)</f>
        <v>0</v>
      </c>
      <c r="E161" s="25">
        <v>2.09</v>
      </c>
      <c r="F161" s="52">
        <v>1</v>
      </c>
      <c r="G161" s="53"/>
      <c r="H161" s="54"/>
      <c r="I161" s="54"/>
      <c r="J161" s="54"/>
      <c r="K161" s="54"/>
      <c r="L161" s="53">
        <v>1</v>
      </c>
      <c r="M161" s="53"/>
      <c r="N161" s="23">
        <v>1.4</v>
      </c>
      <c r="O161" s="23">
        <v>1.68</v>
      </c>
      <c r="P161" s="23">
        <v>2.23</v>
      </c>
      <c r="Q161" s="23">
        <v>2.39</v>
      </c>
      <c r="R161" s="29">
        <f t="shared" ref="R161:U161" si="49">SUM(R162:R168)</f>
        <v>82</v>
      </c>
      <c r="S161" s="29">
        <f t="shared" si="49"/>
        <v>5509757.6542007998</v>
      </c>
      <c r="T161" s="29">
        <f t="shared" si="49"/>
        <v>5</v>
      </c>
      <c r="U161" s="29">
        <f t="shared" si="49"/>
        <v>316670.7696075</v>
      </c>
      <c r="V161" s="55"/>
      <c r="W161" s="55"/>
      <c r="X161" s="55"/>
      <c r="Y161" s="55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56"/>
      <c r="AT161" s="56"/>
      <c r="AU161" s="56"/>
      <c r="AV161" s="56"/>
      <c r="AW161" s="56"/>
      <c r="AX161" s="56"/>
      <c r="AY161" s="56"/>
      <c r="AZ161" s="56"/>
      <c r="BA161" s="56"/>
      <c r="BB161" s="56"/>
      <c r="BC161" s="56"/>
      <c r="BD161" s="56"/>
      <c r="BE161" s="56"/>
      <c r="BF161" s="56"/>
      <c r="BG161" s="56"/>
      <c r="BH161" s="56"/>
      <c r="BI161" s="56"/>
      <c r="BJ161" s="56"/>
      <c r="BK161" s="56"/>
      <c r="BL161" s="56"/>
      <c r="BM161" s="56"/>
      <c r="BN161" s="56"/>
      <c r="BO161" s="56"/>
      <c r="BP161" s="56"/>
      <c r="BQ161" s="56"/>
      <c r="BR161" s="56"/>
      <c r="BS161" s="56"/>
      <c r="BT161" s="56"/>
      <c r="BU161" s="56"/>
      <c r="BV161" s="56"/>
      <c r="BW161" s="56"/>
      <c r="BX161" s="56"/>
      <c r="BY161" s="56"/>
      <c r="BZ161" s="56"/>
      <c r="CA161" s="56"/>
      <c r="CB161" s="56"/>
      <c r="CC161" s="56"/>
      <c r="CD161" s="56"/>
      <c r="CE161" s="56"/>
      <c r="CF161" s="56"/>
      <c r="CG161" s="56"/>
      <c r="CH161" s="56"/>
      <c r="CI161" s="56"/>
      <c r="CJ161" s="56"/>
      <c r="CK161" s="56"/>
      <c r="CL161" s="56"/>
      <c r="CM161" s="56"/>
      <c r="CN161" s="56"/>
      <c r="CO161" s="56"/>
      <c r="CP161" s="56"/>
      <c r="CQ161" s="56"/>
      <c r="CR161" s="56"/>
      <c r="CS161" s="56"/>
      <c r="CT161" s="56"/>
      <c r="CU161" s="56"/>
      <c r="CV161" s="56"/>
      <c r="CW161" s="56"/>
      <c r="CX161" s="56"/>
      <c r="CY161" s="56"/>
      <c r="CZ161" s="56"/>
      <c r="DA161" s="56"/>
      <c r="DB161" s="56"/>
      <c r="DC161" s="56"/>
      <c r="DD161" s="56"/>
      <c r="DE161" s="56"/>
      <c r="DF161" s="56"/>
      <c r="DG161" s="56"/>
      <c r="DH161" s="56"/>
      <c r="DI161" s="56"/>
      <c r="DJ161" s="56"/>
      <c r="DK161" s="56"/>
      <c r="DL161" s="56"/>
      <c r="DM161" s="56"/>
      <c r="DN161" s="56"/>
      <c r="DO161" s="56"/>
      <c r="DP161" s="56"/>
      <c r="DQ161" s="56"/>
      <c r="DR161" s="56"/>
      <c r="DS161" s="56"/>
      <c r="DT161" s="56"/>
      <c r="DU161" s="56"/>
      <c r="DV161" s="56"/>
      <c r="DW161" s="56"/>
      <c r="DX161" s="56"/>
      <c r="DY161" s="56"/>
      <c r="DZ161" s="56"/>
      <c r="EA161" s="56"/>
      <c r="EB161" s="56"/>
      <c r="EC161" s="56"/>
      <c r="ED161" s="56"/>
      <c r="EE161" s="56"/>
      <c r="EF161" s="56"/>
      <c r="EG161" s="56"/>
      <c r="EH161" s="56"/>
      <c r="EI161" s="56"/>
      <c r="EJ161" s="56"/>
      <c r="EK161" s="56"/>
      <c r="EL161" s="56"/>
      <c r="EM161" s="56"/>
    </row>
    <row r="162" spans="1:143" ht="28.5" customHeight="1" x14ac:dyDescent="0.25">
      <c r="A162" s="32">
        <v>182</v>
      </c>
      <c r="B162" s="33" t="s">
        <v>178</v>
      </c>
      <c r="C162" s="24">
        <v>19007.45</v>
      </c>
      <c r="D162" s="24">
        <f>C162*(H162+I162+J162)</f>
        <v>15205.960000000001</v>
      </c>
      <c r="E162" s="34">
        <v>2.0499999999999998</v>
      </c>
      <c r="F162" s="35">
        <v>1</v>
      </c>
      <c r="G162" s="35"/>
      <c r="H162" s="28">
        <v>0.42</v>
      </c>
      <c r="I162" s="28">
        <v>0.34</v>
      </c>
      <c r="J162" s="28">
        <v>0.04</v>
      </c>
      <c r="K162" s="28">
        <v>0.2</v>
      </c>
      <c r="L162" s="35">
        <v>1</v>
      </c>
      <c r="M162" s="35"/>
      <c r="N162" s="24">
        <v>1.4</v>
      </c>
      <c r="O162" s="24">
        <v>1.68</v>
      </c>
      <c r="P162" s="24">
        <v>2.23</v>
      </c>
      <c r="Q162" s="24">
        <v>2.39</v>
      </c>
      <c r="R162" s="37">
        <v>10</v>
      </c>
      <c r="S162" s="37">
        <f t="shared" ref="S162:S168" si="50">R162/12*9*C162*E162*F162*O162*$S$6+R162/12*3*C162*E162*F162*O162*$R$6</f>
        <v>702076.279905</v>
      </c>
      <c r="T162" s="36">
        <v>5</v>
      </c>
      <c r="U162" s="36">
        <f t="shared" ref="U162:U168" si="51">T162/12*6*C162*E162*F162*O162*$U$6+T162/12*3*C162*E162*F162*O162*$T$6+T162/12*3*C162*E162*F162*O162*$U$8</f>
        <v>316670.7696075</v>
      </c>
    </row>
    <row r="163" spans="1:143" s="42" customFormat="1" ht="28.5" customHeight="1" x14ac:dyDescent="0.25">
      <c r="A163" s="32">
        <v>126</v>
      </c>
      <c r="B163" s="33" t="s">
        <v>179</v>
      </c>
      <c r="C163" s="24">
        <v>19007.45</v>
      </c>
      <c r="D163" s="24"/>
      <c r="E163" s="34">
        <v>2.29</v>
      </c>
      <c r="F163" s="35">
        <v>1</v>
      </c>
      <c r="G163" s="35"/>
      <c r="H163" s="28">
        <v>0.64</v>
      </c>
      <c r="I163" s="28">
        <v>0.12</v>
      </c>
      <c r="J163" s="28">
        <v>0.04</v>
      </c>
      <c r="K163" s="28">
        <v>0.2</v>
      </c>
      <c r="L163" s="35">
        <v>1</v>
      </c>
      <c r="M163" s="35"/>
      <c r="N163" s="24">
        <v>1.4</v>
      </c>
      <c r="O163" s="24">
        <v>1.68</v>
      </c>
      <c r="P163" s="24">
        <v>2.23</v>
      </c>
      <c r="Q163" s="24">
        <v>2.39</v>
      </c>
      <c r="R163" s="37"/>
      <c r="S163" s="37">
        <f t="shared" si="50"/>
        <v>0</v>
      </c>
      <c r="T163" s="36"/>
      <c r="U163" s="36">
        <f t="shared" si="51"/>
        <v>0</v>
      </c>
      <c r="V163" s="5"/>
      <c r="W163" s="5"/>
      <c r="X163" s="5"/>
      <c r="Y163" s="5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</row>
    <row r="164" spans="1:143" s="42" customFormat="1" ht="28.5" customHeight="1" x14ac:dyDescent="0.25">
      <c r="A164" s="32">
        <v>127</v>
      </c>
      <c r="B164" s="33" t="s">
        <v>180</v>
      </c>
      <c r="C164" s="24">
        <v>19007.45</v>
      </c>
      <c r="D164" s="24"/>
      <c r="E164" s="34">
        <v>4.09</v>
      </c>
      <c r="F164" s="35">
        <v>1</v>
      </c>
      <c r="G164" s="35"/>
      <c r="H164" s="28">
        <v>0.55000000000000004</v>
      </c>
      <c r="I164" s="28">
        <v>0.22</v>
      </c>
      <c r="J164" s="28">
        <v>0.04</v>
      </c>
      <c r="K164" s="28">
        <v>0.19</v>
      </c>
      <c r="L164" s="35">
        <v>1</v>
      </c>
      <c r="M164" s="35"/>
      <c r="N164" s="24">
        <v>1.4</v>
      </c>
      <c r="O164" s="24">
        <v>1.68</v>
      </c>
      <c r="P164" s="24">
        <v>2.23</v>
      </c>
      <c r="Q164" s="24">
        <v>2.39</v>
      </c>
      <c r="R164" s="37"/>
      <c r="S164" s="37">
        <f t="shared" si="50"/>
        <v>0</v>
      </c>
      <c r="T164" s="36"/>
      <c r="U164" s="36">
        <f t="shared" si="51"/>
        <v>0</v>
      </c>
      <c r="V164" s="5"/>
      <c r="W164" s="5"/>
      <c r="X164" s="5"/>
      <c r="Y164" s="5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</row>
    <row r="165" spans="1:143" ht="30" x14ac:dyDescent="0.25">
      <c r="A165" s="32">
        <v>183</v>
      </c>
      <c r="B165" s="33" t="s">
        <v>181</v>
      </c>
      <c r="C165" s="24">
        <v>19007.45</v>
      </c>
      <c r="D165" s="24">
        <f>C165*(H165+I165+J165)</f>
        <v>15205.960000000001</v>
      </c>
      <c r="E165" s="34">
        <v>1.54</v>
      </c>
      <c r="F165" s="35">
        <v>1</v>
      </c>
      <c r="G165" s="35"/>
      <c r="H165" s="28">
        <v>0.64</v>
      </c>
      <c r="I165" s="28">
        <v>0.12</v>
      </c>
      <c r="J165" s="28">
        <v>0.04</v>
      </c>
      <c r="K165" s="28">
        <v>0.2</v>
      </c>
      <c r="L165" s="35">
        <v>1</v>
      </c>
      <c r="M165" s="35"/>
      <c r="N165" s="24">
        <v>1.4</v>
      </c>
      <c r="O165" s="24">
        <v>1.68</v>
      </c>
      <c r="P165" s="24">
        <v>2.23</v>
      </c>
      <c r="Q165" s="24">
        <v>2.39</v>
      </c>
      <c r="R165" s="37">
        <v>2</v>
      </c>
      <c r="S165" s="37">
        <f t="shared" si="50"/>
        <v>105482.68010280002</v>
      </c>
      <c r="T165" s="36">
        <v>0</v>
      </c>
      <c r="U165" s="36">
        <f t="shared" si="51"/>
        <v>0</v>
      </c>
    </row>
    <row r="166" spans="1:143" ht="30" x14ac:dyDescent="0.25">
      <c r="A166" s="32">
        <v>184</v>
      </c>
      <c r="B166" s="33" t="s">
        <v>182</v>
      </c>
      <c r="C166" s="24">
        <v>19007.45</v>
      </c>
      <c r="D166" s="24">
        <f>C166*(H166+I166+J166)</f>
        <v>15396.034500000002</v>
      </c>
      <c r="E166" s="34">
        <v>1.92</v>
      </c>
      <c r="F166" s="35">
        <v>1</v>
      </c>
      <c r="G166" s="35"/>
      <c r="H166" s="28">
        <v>0.55000000000000004</v>
      </c>
      <c r="I166" s="28">
        <v>0.22</v>
      </c>
      <c r="J166" s="28">
        <v>0.04</v>
      </c>
      <c r="K166" s="28">
        <v>0.19</v>
      </c>
      <c r="L166" s="35">
        <v>1</v>
      </c>
      <c r="M166" s="35"/>
      <c r="N166" s="24">
        <v>1.4</v>
      </c>
      <c r="O166" s="24">
        <v>1.68</v>
      </c>
      <c r="P166" s="24">
        <v>2.23</v>
      </c>
      <c r="Q166" s="24">
        <v>2.39</v>
      </c>
      <c r="R166" s="37">
        <v>60</v>
      </c>
      <c r="S166" s="37">
        <f t="shared" si="50"/>
        <v>3945326.2168319998</v>
      </c>
      <c r="T166" s="36">
        <v>0</v>
      </c>
      <c r="U166" s="36">
        <f t="shared" si="51"/>
        <v>0</v>
      </c>
    </row>
    <row r="167" spans="1:143" ht="30" x14ac:dyDescent="0.25">
      <c r="A167" s="32">
        <v>185</v>
      </c>
      <c r="B167" s="33" t="s">
        <v>183</v>
      </c>
      <c r="C167" s="24">
        <v>19007.45</v>
      </c>
      <c r="D167" s="24">
        <f>C167*(H167+I167+J167)</f>
        <v>15396.034500000002</v>
      </c>
      <c r="E167" s="34">
        <v>2.21</v>
      </c>
      <c r="F167" s="35">
        <v>1</v>
      </c>
      <c r="G167" s="35"/>
      <c r="H167" s="28">
        <v>0.49</v>
      </c>
      <c r="I167" s="28">
        <v>0.28000000000000003</v>
      </c>
      <c r="J167" s="28">
        <v>0.04</v>
      </c>
      <c r="K167" s="28">
        <v>0.19</v>
      </c>
      <c r="L167" s="35">
        <v>1</v>
      </c>
      <c r="M167" s="35"/>
      <c r="N167" s="24">
        <v>1.4</v>
      </c>
      <c r="O167" s="24">
        <v>1.68</v>
      </c>
      <c r="P167" s="24">
        <v>2.23</v>
      </c>
      <c r="Q167" s="24">
        <v>2.39</v>
      </c>
      <c r="R167" s="37">
        <v>10</v>
      </c>
      <c r="S167" s="37">
        <f t="shared" si="50"/>
        <v>756872.47736100003</v>
      </c>
      <c r="T167" s="36">
        <v>0</v>
      </c>
      <c r="U167" s="36">
        <f t="shared" si="51"/>
        <v>0</v>
      </c>
    </row>
    <row r="168" spans="1:143" ht="30" x14ac:dyDescent="0.25">
      <c r="A168" s="32">
        <v>186</v>
      </c>
      <c r="B168" s="33" t="s">
        <v>184</v>
      </c>
      <c r="C168" s="24">
        <v>19007.45</v>
      </c>
      <c r="D168" s="24">
        <f>C168*(H168+I168+J168)</f>
        <v>15586.109000000002</v>
      </c>
      <c r="E168" s="34">
        <v>2.69</v>
      </c>
      <c r="F168" s="35">
        <v>1</v>
      </c>
      <c r="G168" s="35"/>
      <c r="H168" s="28">
        <v>0.42</v>
      </c>
      <c r="I168" s="28">
        <v>0.36</v>
      </c>
      <c r="J168" s="28">
        <v>0.04</v>
      </c>
      <c r="K168" s="28">
        <v>0.18</v>
      </c>
      <c r="L168" s="35">
        <v>1</v>
      </c>
      <c r="M168" s="35"/>
      <c r="N168" s="24">
        <v>1.4</v>
      </c>
      <c r="O168" s="24">
        <v>1.68</v>
      </c>
      <c r="P168" s="24">
        <v>2.23</v>
      </c>
      <c r="Q168" s="24">
        <v>2.39</v>
      </c>
      <c r="R168" s="37">
        <v>0</v>
      </c>
      <c r="S168" s="37">
        <f t="shared" si="50"/>
        <v>0</v>
      </c>
      <c r="T168" s="36">
        <v>0</v>
      </c>
      <c r="U168" s="36">
        <f t="shared" si="51"/>
        <v>0</v>
      </c>
    </row>
    <row r="169" spans="1:143" s="57" customFormat="1" x14ac:dyDescent="0.25">
      <c r="A169" s="21">
        <v>29</v>
      </c>
      <c r="B169" s="22" t="s">
        <v>185</v>
      </c>
      <c r="C169" s="23">
        <v>19007.45</v>
      </c>
      <c r="D169" s="51">
        <f t="shared" ref="D169:D175" si="52">C169*(H169+I169+J169)</f>
        <v>0</v>
      </c>
      <c r="E169" s="25">
        <v>1.37</v>
      </c>
      <c r="F169" s="52">
        <v>1</v>
      </c>
      <c r="G169" s="53"/>
      <c r="H169" s="54"/>
      <c r="I169" s="54"/>
      <c r="J169" s="54"/>
      <c r="K169" s="54"/>
      <c r="L169" s="53">
        <v>1</v>
      </c>
      <c r="M169" s="53"/>
      <c r="N169" s="23">
        <v>1.4</v>
      </c>
      <c r="O169" s="23">
        <v>1.68</v>
      </c>
      <c r="P169" s="23">
        <v>2.23</v>
      </c>
      <c r="Q169" s="23">
        <v>2.39</v>
      </c>
      <c r="R169" s="29">
        <f t="shared" ref="R169:U169" si="53">SUM(R170:R182)</f>
        <v>1182</v>
      </c>
      <c r="S169" s="29">
        <f t="shared" si="53"/>
        <v>61583544.484010488</v>
      </c>
      <c r="T169" s="29">
        <f t="shared" si="53"/>
        <v>5</v>
      </c>
      <c r="U169" s="29">
        <f t="shared" si="53"/>
        <v>230091.65998896002</v>
      </c>
      <c r="V169" s="55"/>
      <c r="W169" s="55"/>
      <c r="X169" s="55"/>
      <c r="Y169" s="55"/>
      <c r="Z169" s="56"/>
      <c r="AA169" s="56"/>
      <c r="AB169" s="56"/>
      <c r="AC169" s="56"/>
      <c r="AD169" s="56"/>
      <c r="AE169" s="56"/>
      <c r="AF169" s="56"/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56"/>
      <c r="AT169" s="56"/>
      <c r="AU169" s="56"/>
      <c r="AV169" s="56"/>
      <c r="AW169" s="56"/>
      <c r="AX169" s="56"/>
      <c r="AY169" s="56"/>
      <c r="AZ169" s="56"/>
      <c r="BA169" s="56"/>
      <c r="BB169" s="56"/>
      <c r="BC169" s="56"/>
      <c r="BD169" s="56"/>
      <c r="BE169" s="56"/>
      <c r="BF169" s="56"/>
      <c r="BG169" s="56"/>
      <c r="BH169" s="56"/>
      <c r="BI169" s="56"/>
      <c r="BJ169" s="56"/>
      <c r="BK169" s="56"/>
      <c r="BL169" s="56"/>
      <c r="BM169" s="56"/>
      <c r="BN169" s="56"/>
      <c r="BO169" s="56"/>
      <c r="BP169" s="56"/>
      <c r="BQ169" s="56"/>
      <c r="BR169" s="56"/>
      <c r="BS169" s="56"/>
      <c r="BT169" s="56"/>
      <c r="BU169" s="56"/>
      <c r="BV169" s="56"/>
      <c r="BW169" s="56"/>
      <c r="BX169" s="56"/>
      <c r="BY169" s="56"/>
      <c r="BZ169" s="56"/>
      <c r="CA169" s="56"/>
      <c r="CB169" s="56"/>
      <c r="CC169" s="56"/>
      <c r="CD169" s="56"/>
      <c r="CE169" s="56"/>
      <c r="CF169" s="56"/>
      <c r="CG169" s="56"/>
      <c r="CH169" s="56"/>
      <c r="CI169" s="56"/>
      <c r="CJ169" s="56"/>
      <c r="CK169" s="56"/>
      <c r="CL169" s="56"/>
      <c r="CM169" s="56"/>
      <c r="CN169" s="56"/>
      <c r="CO169" s="56"/>
      <c r="CP169" s="56"/>
      <c r="CQ169" s="56"/>
      <c r="CR169" s="56"/>
      <c r="CS169" s="56"/>
      <c r="CT169" s="56"/>
      <c r="CU169" s="56"/>
      <c r="CV169" s="56"/>
      <c r="CW169" s="56"/>
      <c r="CX169" s="56"/>
      <c r="CY169" s="56"/>
      <c r="CZ169" s="56"/>
      <c r="DA169" s="56"/>
      <c r="DB169" s="56"/>
      <c r="DC169" s="56"/>
      <c r="DD169" s="56"/>
      <c r="DE169" s="56"/>
      <c r="DF169" s="56"/>
      <c r="DG169" s="56"/>
      <c r="DH169" s="56"/>
      <c r="DI169" s="56"/>
      <c r="DJ169" s="56"/>
      <c r="DK169" s="56"/>
      <c r="DL169" s="56"/>
      <c r="DM169" s="56"/>
      <c r="DN169" s="56"/>
      <c r="DO169" s="56"/>
      <c r="DP169" s="56"/>
      <c r="DQ169" s="56"/>
      <c r="DR169" s="56"/>
      <c r="DS169" s="56"/>
      <c r="DT169" s="56"/>
      <c r="DU169" s="56"/>
      <c r="DV169" s="56"/>
      <c r="DW169" s="56"/>
      <c r="DX169" s="56"/>
      <c r="DY169" s="56"/>
      <c r="DZ169" s="56"/>
      <c r="EA169" s="56"/>
      <c r="EB169" s="56"/>
      <c r="EC169" s="56"/>
      <c r="ED169" s="56"/>
      <c r="EE169" s="56"/>
      <c r="EF169" s="56"/>
      <c r="EG169" s="56"/>
      <c r="EH169" s="56"/>
      <c r="EI169" s="56"/>
      <c r="EJ169" s="56"/>
      <c r="EK169" s="56"/>
      <c r="EL169" s="56"/>
      <c r="EM169" s="56"/>
    </row>
    <row r="170" spans="1:143" s="42" customFormat="1" ht="30" x14ac:dyDescent="0.25">
      <c r="A170" s="72">
        <v>187</v>
      </c>
      <c r="B170" s="73" t="s">
        <v>186</v>
      </c>
      <c r="C170" s="74">
        <v>19007.45</v>
      </c>
      <c r="D170" s="74">
        <f t="shared" si="52"/>
        <v>14825.811000000002</v>
      </c>
      <c r="E170" s="75">
        <v>0.99</v>
      </c>
      <c r="F170" s="76">
        <v>1</v>
      </c>
      <c r="G170" s="76"/>
      <c r="H170" s="77">
        <v>0.55000000000000004</v>
      </c>
      <c r="I170" s="77">
        <v>0.18</v>
      </c>
      <c r="J170" s="77">
        <v>0.05</v>
      </c>
      <c r="K170" s="77">
        <v>0.22</v>
      </c>
      <c r="L170" s="76">
        <v>0.97</v>
      </c>
      <c r="M170" s="76"/>
      <c r="N170" s="74">
        <v>1.4</v>
      </c>
      <c r="O170" s="74">
        <v>1.68</v>
      </c>
      <c r="P170" s="74">
        <v>2.23</v>
      </c>
      <c r="Q170" s="74">
        <v>2.39</v>
      </c>
      <c r="R170" s="38">
        <v>20</v>
      </c>
      <c r="S170" s="38">
        <f>R170/12*8*$C170*$E170*$L170*$O170*$S$6+R170/12*3*$C170*$E170*$F170*$O170*$R$6+R170/12*$C170*$E170*$F170*$O170*$S$6</f>
        <v>664572.49783848017</v>
      </c>
      <c r="T170" s="38">
        <v>0</v>
      </c>
      <c r="U170" s="38">
        <f>T170/12*5*$C170*$E170*$L170*$O170*$U$6+T170/12*3*$C170*$E170*$F170*$O170*$T$6+T170/12*$C170*$E170*$F170*$O170*$U$6+T170/12*3*C170*E170*L170*O170*$U$8</f>
        <v>0</v>
      </c>
      <c r="V170" s="78"/>
      <c r="W170" s="78"/>
      <c r="X170" s="78"/>
      <c r="Y170" s="78"/>
    </row>
    <row r="171" spans="1:143" s="42" customFormat="1" ht="34.5" customHeight="1" x14ac:dyDescent="0.25">
      <c r="A171" s="72">
        <v>188</v>
      </c>
      <c r="B171" s="73" t="s">
        <v>187</v>
      </c>
      <c r="C171" s="74">
        <v>19007.45</v>
      </c>
      <c r="D171" s="74">
        <f t="shared" si="52"/>
        <v>15205.960000000001</v>
      </c>
      <c r="E171" s="75">
        <v>1.52</v>
      </c>
      <c r="F171" s="76">
        <v>1</v>
      </c>
      <c r="G171" s="76"/>
      <c r="H171" s="77">
        <v>0.51</v>
      </c>
      <c r="I171" s="77">
        <v>0.24</v>
      </c>
      <c r="J171" s="77">
        <v>0.05</v>
      </c>
      <c r="K171" s="77">
        <v>0.2</v>
      </c>
      <c r="L171" s="76">
        <v>0.97</v>
      </c>
      <c r="M171" s="76"/>
      <c r="N171" s="74">
        <v>1.4</v>
      </c>
      <c r="O171" s="74">
        <v>1.68</v>
      </c>
      <c r="P171" s="74">
        <v>2.23</v>
      </c>
      <c r="Q171" s="74">
        <v>2.39</v>
      </c>
      <c r="R171" s="38">
        <v>170</v>
      </c>
      <c r="S171" s="38">
        <f>R171/12*8*$C171*$E171*$L171*$O171*$S$6+R171/12*3*$C171*$E171*$F171*$O171*$R$6+R171/12*$C171*$E171*$F171*$O171*$S$6</f>
        <v>8673006.7394678388</v>
      </c>
      <c r="T171" s="38">
        <v>5</v>
      </c>
      <c r="U171" s="38">
        <f>T171/12*5*$C171*$E171*$L171*$O171*$U$6+T171/12*3*$C171*$E171*$F171*$O171*$T$6+T171/12*$C171*$E171*$F171*$O171*$U$6+T171/12*3*C171*E171*L171*O171*$U$8</f>
        <v>230091.65998896002</v>
      </c>
      <c r="V171" s="78"/>
      <c r="W171" s="78"/>
      <c r="X171" s="78"/>
      <c r="Y171" s="78"/>
    </row>
    <row r="172" spans="1:143" s="42" customFormat="1" ht="30" x14ac:dyDescent="0.25">
      <c r="A172" s="72">
        <v>189</v>
      </c>
      <c r="B172" s="73" t="s">
        <v>188</v>
      </c>
      <c r="C172" s="74">
        <v>19007.45</v>
      </c>
      <c r="D172" s="74">
        <f t="shared" si="52"/>
        <v>15205.960000000001</v>
      </c>
      <c r="E172" s="75">
        <v>0.76</v>
      </c>
      <c r="F172" s="76">
        <v>1</v>
      </c>
      <c r="G172" s="76"/>
      <c r="H172" s="77">
        <v>0.62</v>
      </c>
      <c r="I172" s="77">
        <v>0.14000000000000001</v>
      </c>
      <c r="J172" s="77">
        <v>0.04</v>
      </c>
      <c r="K172" s="77">
        <v>0.2</v>
      </c>
      <c r="L172" s="76">
        <v>0.97</v>
      </c>
      <c r="M172" s="76"/>
      <c r="N172" s="74">
        <v>1.4</v>
      </c>
      <c r="O172" s="74">
        <v>1.68</v>
      </c>
      <c r="P172" s="74">
        <v>2.23</v>
      </c>
      <c r="Q172" s="74">
        <v>2.39</v>
      </c>
      <c r="R172" s="38">
        <v>150</v>
      </c>
      <c r="S172" s="38">
        <f>R172/12*8*$C172*$E172*$L172*$O172*$S$6+R172/12*3*$C172*$E172*$F172*$O172*$R$6+R172/12*$C172*$E172*$F172*$O172*$S$6</f>
        <v>3826326.5027064001</v>
      </c>
      <c r="T172" s="38"/>
      <c r="U172" s="38">
        <f>T172/12*5*$C172*$E172*$L172*$O172*$U$6+T172/12*3*$C172*$E172*$F172*$O172*$T$6+T172/12*$C172*$E172*$F172*$O172*$U$6+T172/12*3*C172*E172*L172*O172*$U$8</f>
        <v>0</v>
      </c>
      <c r="V172" s="78"/>
      <c r="W172" s="78"/>
      <c r="X172" s="78"/>
      <c r="Y172" s="78"/>
    </row>
    <row r="173" spans="1:143" s="42" customFormat="1" x14ac:dyDescent="0.25">
      <c r="A173" s="72">
        <v>190</v>
      </c>
      <c r="B173" s="73" t="s">
        <v>189</v>
      </c>
      <c r="C173" s="74">
        <v>19007.45</v>
      </c>
      <c r="D173" s="74">
        <f t="shared" si="52"/>
        <v>15396.034500000002</v>
      </c>
      <c r="E173" s="75">
        <v>0.95</v>
      </c>
      <c r="F173" s="76">
        <v>1</v>
      </c>
      <c r="G173" s="76"/>
      <c r="H173" s="77">
        <v>0.57999999999999996</v>
      </c>
      <c r="I173" s="77">
        <v>0.19</v>
      </c>
      <c r="J173" s="77">
        <v>0.04</v>
      </c>
      <c r="K173" s="77">
        <v>0.19</v>
      </c>
      <c r="L173" s="76">
        <v>0.97</v>
      </c>
      <c r="M173" s="76"/>
      <c r="N173" s="74">
        <v>1.4</v>
      </c>
      <c r="O173" s="74">
        <v>1.68</v>
      </c>
      <c r="P173" s="74">
        <v>2.23</v>
      </c>
      <c r="Q173" s="74">
        <v>2.39</v>
      </c>
      <c r="R173" s="38">
        <v>117</v>
      </c>
      <c r="S173" s="38">
        <f>R173/12*8*$C173*$E173*$L173*$O173*$S$6+R173/12*3*$C173*$E173*$F173*$O173*$R$6+R173/12*$C173*$E173*$F173*$O173*$S$6</f>
        <v>3730668.3401387399</v>
      </c>
      <c r="T173" s="38"/>
      <c r="U173" s="38">
        <f>T173/12*5*$C173*$E173*$L173*$O173*$U$6+T173/12*3*$C173*$E173*$F173*$O173*$T$6+T173/12*$C173*$E173*$F173*$O173*$U$6+T173/12*3*C173*E173*L173*O173*$U$8</f>
        <v>0</v>
      </c>
      <c r="V173" s="78"/>
      <c r="W173" s="78"/>
      <c r="X173" s="78"/>
      <c r="Y173" s="78"/>
    </row>
    <row r="174" spans="1:143" ht="30" x14ac:dyDescent="0.25">
      <c r="A174" s="32">
        <v>191</v>
      </c>
      <c r="B174" s="33" t="s">
        <v>190</v>
      </c>
      <c r="C174" s="24">
        <v>19007.45</v>
      </c>
      <c r="D174" s="24">
        <f t="shared" si="52"/>
        <v>15586.109000000002</v>
      </c>
      <c r="E174" s="34">
        <v>1.42</v>
      </c>
      <c r="F174" s="35">
        <v>1</v>
      </c>
      <c r="G174" s="35"/>
      <c r="H174" s="28">
        <v>0.57999999999999996</v>
      </c>
      <c r="I174" s="28">
        <v>0.2</v>
      </c>
      <c r="J174" s="28">
        <v>0.04</v>
      </c>
      <c r="K174" s="28">
        <v>0.18</v>
      </c>
      <c r="L174" s="35">
        <v>1</v>
      </c>
      <c r="M174" s="35"/>
      <c r="N174" s="24">
        <v>1.4</v>
      </c>
      <c r="O174" s="24">
        <v>1.68</v>
      </c>
      <c r="P174" s="24">
        <v>2.23</v>
      </c>
      <c r="Q174" s="24">
        <v>2.39</v>
      </c>
      <c r="R174" s="37">
        <v>30</v>
      </c>
      <c r="S174" s="37">
        <f>R174/12*9*C174*E174*F174*O174*$S$6+R174/12*3*C174*E174*F174*O174*$R$6</f>
        <v>1458948.7572659999</v>
      </c>
      <c r="T174" s="36"/>
      <c r="U174" s="36">
        <f>T174/12*6*C174*E174*F174*O174*$U$6+T174/12*3*C174*E174*F174*O174*$T$6+T174/12*3*C174*E174*F174*O174*$U$8</f>
        <v>0</v>
      </c>
    </row>
    <row r="175" spans="1:143" x14ac:dyDescent="0.25">
      <c r="A175" s="32">
        <v>192</v>
      </c>
      <c r="B175" s="33" t="s">
        <v>191</v>
      </c>
      <c r="C175" s="24">
        <v>19007.45</v>
      </c>
      <c r="D175" s="24">
        <f t="shared" si="52"/>
        <v>17106.705000000002</v>
      </c>
      <c r="E175" s="34">
        <v>4.8</v>
      </c>
      <c r="F175" s="35">
        <v>1</v>
      </c>
      <c r="G175" s="35"/>
      <c r="H175" s="28">
        <v>0.36</v>
      </c>
      <c r="I175" s="28">
        <v>0.52</v>
      </c>
      <c r="J175" s="28">
        <v>0.02</v>
      </c>
      <c r="K175" s="28">
        <v>0.1</v>
      </c>
      <c r="L175" s="35">
        <v>1</v>
      </c>
      <c r="M175" s="35"/>
      <c r="N175" s="24">
        <v>1.4</v>
      </c>
      <c r="O175" s="24">
        <v>1.68</v>
      </c>
      <c r="P175" s="24">
        <v>2.23</v>
      </c>
      <c r="Q175" s="24">
        <v>2.39</v>
      </c>
      <c r="R175" s="37"/>
      <c r="S175" s="37">
        <f>R175/12*9*C175*E175*F175*O175*$S$6+R175/12*3*C175*E175*F175*O175*$R$6</f>
        <v>0</v>
      </c>
      <c r="T175" s="36">
        <v>0</v>
      </c>
      <c r="U175" s="36">
        <f>T175/12*6*C175*E175*F175*O175*$U$6+T175/12*3*C175*E175*F175*O175*$T$6+T175/12*3*C175*E175*F175*O175*$U$8</f>
        <v>0</v>
      </c>
    </row>
    <row r="176" spans="1:143" s="42" customFormat="1" ht="45" x14ac:dyDescent="0.25">
      <c r="A176" s="32">
        <v>193</v>
      </c>
      <c r="B176" s="33" t="s">
        <v>192</v>
      </c>
      <c r="C176" s="24">
        <v>19007.45</v>
      </c>
      <c r="D176" s="24"/>
      <c r="E176" s="34">
        <v>3.15</v>
      </c>
      <c r="F176" s="35">
        <v>1</v>
      </c>
      <c r="G176" s="35"/>
      <c r="H176" s="28">
        <v>0.36</v>
      </c>
      <c r="I176" s="28">
        <v>0.52</v>
      </c>
      <c r="J176" s="28">
        <v>0.02</v>
      </c>
      <c r="K176" s="28">
        <v>0.1</v>
      </c>
      <c r="L176" s="35">
        <v>1</v>
      </c>
      <c r="M176" s="35"/>
      <c r="N176" s="24">
        <v>1.4</v>
      </c>
      <c r="O176" s="24">
        <v>1.68</v>
      </c>
      <c r="P176" s="24">
        <v>2.23</v>
      </c>
      <c r="Q176" s="24">
        <v>2.39</v>
      </c>
      <c r="R176" s="37">
        <v>214</v>
      </c>
      <c r="S176" s="37">
        <f>R176/12*9*C176*E176*F176*O176*$S$6+R176/12*3*C176*E176*F176*O176*$R$6</f>
        <v>23086322.940681003</v>
      </c>
      <c r="T176" s="36"/>
      <c r="U176" s="36">
        <f>T176/12*6*C176*E176*F176*O176*$U$6+T176/12*3*C176*E176*F176*O176*$T$6+T176/12*3*C176*E176*F176*O176*$U$8</f>
        <v>0</v>
      </c>
      <c r="V176" s="5"/>
      <c r="W176" s="5"/>
      <c r="X176" s="5"/>
      <c r="Y176" s="5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  <c r="EM176" s="4"/>
    </row>
    <row r="177" spans="1:143" s="42" customFormat="1" x14ac:dyDescent="0.25">
      <c r="A177" s="72">
        <v>194</v>
      </c>
      <c r="B177" s="73" t="s">
        <v>193</v>
      </c>
      <c r="C177" s="74">
        <v>19007.45</v>
      </c>
      <c r="D177" s="74"/>
      <c r="E177" s="75">
        <v>4.46</v>
      </c>
      <c r="F177" s="76">
        <v>1</v>
      </c>
      <c r="G177" s="76"/>
      <c r="H177" s="77">
        <v>0.36</v>
      </c>
      <c r="I177" s="77">
        <v>0.52</v>
      </c>
      <c r="J177" s="77">
        <v>0.02</v>
      </c>
      <c r="K177" s="77">
        <v>0.1</v>
      </c>
      <c r="L177" s="76">
        <v>1.35</v>
      </c>
      <c r="M177" s="76"/>
      <c r="N177" s="74">
        <v>1.4</v>
      </c>
      <c r="O177" s="74">
        <v>1.68</v>
      </c>
      <c r="P177" s="74">
        <v>2.23</v>
      </c>
      <c r="Q177" s="74">
        <v>2.39</v>
      </c>
      <c r="R177" s="38">
        <v>12</v>
      </c>
      <c r="S177" s="38">
        <f>R177/12*8*$C177*$E177*$L177*$O177*$S$6+R177/12*3*$C177*$E177*$F177*$O177*$R$6+R177/12*$C177*$E177*$F177*$O177*$S$6</f>
        <v>2259620.1928977603</v>
      </c>
      <c r="T177" s="38"/>
      <c r="U177" s="38">
        <f>T177/12*5*$C177*$E177*$L177*$O177*$U$6+T177/12*3*$C177*$E177*$F177*$O177*$T$6+T177/12*$C177*$E177*$F177*$O177*$U$6+T177/12*3*C177*E177*L177*O177*$U$8</f>
        <v>0</v>
      </c>
      <c r="V177" s="78"/>
      <c r="W177" s="78"/>
      <c r="X177" s="78"/>
      <c r="Y177" s="78"/>
    </row>
    <row r="178" spans="1:143" s="42" customFormat="1" ht="30" x14ac:dyDescent="0.25">
      <c r="A178" s="72">
        <v>195</v>
      </c>
      <c r="B178" s="73" t="s">
        <v>194</v>
      </c>
      <c r="C178" s="74">
        <v>19007.45</v>
      </c>
      <c r="D178" s="74">
        <f>C178*(H178+I178+J178)</f>
        <v>15966.258</v>
      </c>
      <c r="E178" s="75">
        <v>0.79</v>
      </c>
      <c r="F178" s="76">
        <v>1</v>
      </c>
      <c r="G178" s="76"/>
      <c r="H178" s="77">
        <v>0.69</v>
      </c>
      <c r="I178" s="77">
        <v>0.11</v>
      </c>
      <c r="J178" s="77">
        <v>0.04</v>
      </c>
      <c r="K178" s="77">
        <v>0.16</v>
      </c>
      <c r="L178" s="76">
        <v>0.97</v>
      </c>
      <c r="M178" s="76"/>
      <c r="N178" s="74">
        <v>1.4</v>
      </c>
      <c r="O178" s="74">
        <v>1.68</v>
      </c>
      <c r="P178" s="74">
        <v>2.23</v>
      </c>
      <c r="Q178" s="74">
        <v>2.39</v>
      </c>
      <c r="R178" s="38">
        <v>156</v>
      </c>
      <c r="S178" s="38">
        <f>R178/12*8*$C178*$E178*$L178*$O178*$S$6+R178/12*3*$C178*$E178*$F178*$O178*$R$6+R178/12*$C178*$E178*$F178*$O178*$S$6</f>
        <v>4136460.3350310246</v>
      </c>
      <c r="T178" s="38">
        <v>0</v>
      </c>
      <c r="U178" s="38">
        <f>T178/12*5*$C178*$E178*$L178*$O178*$U$6+T178/12*3*$C178*$E178*$F178*$O178*$T$6+T178/12*$C178*$E178*$F178*$O178*$U$6+T178/12*3*C178*E178*L178*O178*$U$8</f>
        <v>0</v>
      </c>
      <c r="V178" s="78"/>
      <c r="W178" s="78"/>
      <c r="X178" s="78"/>
      <c r="Y178" s="78"/>
    </row>
    <row r="179" spans="1:143" s="42" customFormat="1" ht="30" x14ac:dyDescent="0.25">
      <c r="A179" s="72">
        <v>196</v>
      </c>
      <c r="B179" s="73" t="s">
        <v>195</v>
      </c>
      <c r="C179" s="74">
        <v>19007.45</v>
      </c>
      <c r="D179" s="74">
        <f>C179*(H179+I179+J179)</f>
        <v>16156.3325</v>
      </c>
      <c r="E179" s="75">
        <v>0.93</v>
      </c>
      <c r="F179" s="76">
        <v>1</v>
      </c>
      <c r="G179" s="76"/>
      <c r="H179" s="77">
        <v>0.7</v>
      </c>
      <c r="I179" s="77">
        <v>0.12</v>
      </c>
      <c r="J179" s="77">
        <v>0.03</v>
      </c>
      <c r="K179" s="77">
        <v>0.15</v>
      </c>
      <c r="L179" s="76">
        <v>0.97</v>
      </c>
      <c r="M179" s="76"/>
      <c r="N179" s="74">
        <v>1.4</v>
      </c>
      <c r="O179" s="74">
        <v>1.68</v>
      </c>
      <c r="P179" s="74">
        <v>2.23</v>
      </c>
      <c r="Q179" s="74">
        <v>2.39</v>
      </c>
      <c r="R179" s="38">
        <v>60</v>
      </c>
      <c r="S179" s="38">
        <f>R179/12*8*$C179*$E179*$L179*$O179*$S$6+R179/12*3*$C179*$E179*$F179*$O179*$R$6+R179/12*$C179*$E179*$F179*$O179*$S$6</f>
        <v>1872886.13027208</v>
      </c>
      <c r="T179" s="38">
        <v>0</v>
      </c>
      <c r="U179" s="38">
        <f>T179/12*5*$C179*$E179*$L179*$O179*$U$6+T179/12*3*$C179*$E179*$F179*$O179*$T$6+T179/12*$C179*$E179*$F179*$O179*$U$6+T179/12*3*C179*E179*L179*O179*$U$8</f>
        <v>0</v>
      </c>
      <c r="V179" s="78"/>
      <c r="W179" s="78"/>
      <c r="X179" s="78"/>
      <c r="Y179" s="78"/>
    </row>
    <row r="180" spans="1:143" s="42" customFormat="1" ht="30" x14ac:dyDescent="0.25">
      <c r="A180" s="72">
        <v>197</v>
      </c>
      <c r="B180" s="73" t="s">
        <v>196</v>
      </c>
      <c r="C180" s="74">
        <v>19007.45</v>
      </c>
      <c r="D180" s="74">
        <f>C180*(H180+I180+J180)</f>
        <v>16726.556</v>
      </c>
      <c r="E180" s="75">
        <v>1.37</v>
      </c>
      <c r="F180" s="76">
        <v>1</v>
      </c>
      <c r="G180" s="76"/>
      <c r="H180" s="77">
        <v>0.7</v>
      </c>
      <c r="I180" s="77">
        <v>0.15</v>
      </c>
      <c r="J180" s="77">
        <v>0.03</v>
      </c>
      <c r="K180" s="77">
        <v>0.12</v>
      </c>
      <c r="L180" s="76">
        <v>0.97</v>
      </c>
      <c r="M180" s="76"/>
      <c r="N180" s="74">
        <v>1.4</v>
      </c>
      <c r="O180" s="74">
        <v>1.68</v>
      </c>
      <c r="P180" s="74">
        <v>2.23</v>
      </c>
      <c r="Q180" s="74">
        <v>2.39</v>
      </c>
      <c r="R180" s="38">
        <v>209</v>
      </c>
      <c r="S180" s="38">
        <f>R180/12*8*$C180*$E180*$L180*$O180*$S$6+R180/12*3*$C180*$E180*$F180*$O180*$R$6+R180/12*$C180*$E180*$F180*$O180*$S$6</f>
        <v>9610456.7326309104</v>
      </c>
      <c r="T180" s="38"/>
      <c r="U180" s="38">
        <f>T180/12*5*$C180*$E180*$L180*$O180*$U$6+T180/12*3*$C180*$E180*$F180*$O180*$T$6+T180/12*$C180*$E180*$F180*$O180*$U$6+T180/12*3*C180*E180*L180*O180*$U$8</f>
        <v>0</v>
      </c>
      <c r="V180" s="78"/>
      <c r="W180" s="78"/>
      <c r="X180" s="78"/>
      <c r="Y180" s="78"/>
    </row>
    <row r="181" spans="1:143" s="42" customFormat="1" ht="30" x14ac:dyDescent="0.25">
      <c r="A181" s="72">
        <v>198</v>
      </c>
      <c r="B181" s="73" t="s">
        <v>197</v>
      </c>
      <c r="C181" s="74">
        <v>19007.45</v>
      </c>
      <c r="D181" s="74">
        <f>C181*(H181+I181+J181)</f>
        <v>16726.556</v>
      </c>
      <c r="E181" s="75">
        <v>1.51</v>
      </c>
      <c r="F181" s="76">
        <v>1</v>
      </c>
      <c r="G181" s="76"/>
      <c r="H181" s="77">
        <v>0.48</v>
      </c>
      <c r="I181" s="77">
        <v>0.37</v>
      </c>
      <c r="J181" s="77">
        <v>0.03</v>
      </c>
      <c r="K181" s="77">
        <v>0.12</v>
      </c>
      <c r="L181" s="76">
        <v>0.97</v>
      </c>
      <c r="M181" s="76"/>
      <c r="N181" s="74">
        <v>1.4</v>
      </c>
      <c r="O181" s="74">
        <v>1.68</v>
      </c>
      <c r="P181" s="74">
        <v>2.23</v>
      </c>
      <c r="Q181" s="74">
        <v>2.39</v>
      </c>
      <c r="R181" s="38">
        <v>40</v>
      </c>
      <c r="S181" s="38">
        <f>R181/12*8*$C181*$E181*$L181*$O181*$S$6+R181/12*3*$C181*$E181*$F181*$O181*$R$6+R181/12*$C181*$E181*$F181*$O181*$S$6</f>
        <v>2027281.7610830404</v>
      </c>
      <c r="T181" s="38">
        <v>0</v>
      </c>
      <c r="U181" s="38">
        <f>T181/12*5*$C181*$E181*$L181*$O181*$U$6+T181/12*3*$C181*$E181*$F181*$O181*$T$6+T181/12*$C181*$E181*$F181*$O181*$U$6+T181/12*3*C181*E181*L181*O181*$U$8</f>
        <v>0</v>
      </c>
      <c r="V181" s="78"/>
      <c r="W181" s="78"/>
      <c r="X181" s="78"/>
      <c r="Y181" s="78"/>
    </row>
    <row r="182" spans="1:143" ht="30" x14ac:dyDescent="0.25">
      <c r="A182" s="32">
        <v>199</v>
      </c>
      <c r="B182" s="33" t="s">
        <v>198</v>
      </c>
      <c r="C182" s="24">
        <v>19007.45</v>
      </c>
      <c r="D182" s="24">
        <f>C182*(H182+I182+J182)</f>
        <v>16726.556</v>
      </c>
      <c r="E182" s="34">
        <v>1.73</v>
      </c>
      <c r="F182" s="35">
        <v>1</v>
      </c>
      <c r="G182" s="35"/>
      <c r="H182" s="28">
        <v>0.48</v>
      </c>
      <c r="I182" s="28">
        <v>0.37</v>
      </c>
      <c r="J182" s="28">
        <v>0.03</v>
      </c>
      <c r="K182" s="28">
        <v>0.12</v>
      </c>
      <c r="L182" s="35">
        <v>1</v>
      </c>
      <c r="M182" s="35"/>
      <c r="N182" s="24">
        <v>1.4</v>
      </c>
      <c r="O182" s="24">
        <v>1.68</v>
      </c>
      <c r="P182" s="24">
        <v>2.23</v>
      </c>
      <c r="Q182" s="24">
        <v>2.39</v>
      </c>
      <c r="R182" s="37">
        <v>4</v>
      </c>
      <c r="S182" s="37">
        <f>R182/12*9*C182*E182*F182*O182*$S$6+R182/12*3*C182*E182*F182*O182*$R$6</f>
        <v>236993.55399719998</v>
      </c>
      <c r="T182" s="36">
        <v>0</v>
      </c>
      <c r="U182" s="36">
        <f>T182/12*6*C182*E182*F182*O182*$U$6+T182/12*3*C182*E182*F182*O182*$T$6+T182/12*3*C182*E182*F182*O182*$U$8</f>
        <v>0</v>
      </c>
    </row>
    <row r="183" spans="1:143" s="57" customFormat="1" x14ac:dyDescent="0.25">
      <c r="A183" s="21">
        <v>30</v>
      </c>
      <c r="B183" s="22" t="s">
        <v>199</v>
      </c>
      <c r="C183" s="23">
        <v>19007.45</v>
      </c>
      <c r="D183" s="51">
        <f t="shared" ref="D183:D188" si="54">C183*(H183+I183+J183)</f>
        <v>0</v>
      </c>
      <c r="E183" s="25">
        <v>1.2</v>
      </c>
      <c r="F183" s="52">
        <v>1</v>
      </c>
      <c r="G183" s="53"/>
      <c r="H183" s="54"/>
      <c r="I183" s="54"/>
      <c r="J183" s="54"/>
      <c r="K183" s="54"/>
      <c r="L183" s="53">
        <v>1</v>
      </c>
      <c r="M183" s="53"/>
      <c r="N183" s="23">
        <v>1.4</v>
      </c>
      <c r="O183" s="23">
        <v>1.68</v>
      </c>
      <c r="P183" s="23">
        <v>2.23</v>
      </c>
      <c r="Q183" s="23">
        <v>2.39</v>
      </c>
      <c r="R183" s="29">
        <f t="shared" ref="R183:U183" si="55">SUM(R184:R206)</f>
        <v>197</v>
      </c>
      <c r="S183" s="29">
        <f t="shared" si="55"/>
        <v>7505366.6703015007</v>
      </c>
      <c r="T183" s="29">
        <f t="shared" si="55"/>
        <v>108</v>
      </c>
      <c r="U183" s="29">
        <f t="shared" si="55"/>
        <v>3840521.3043813002</v>
      </c>
      <c r="V183" s="55"/>
      <c r="W183" s="55"/>
      <c r="X183" s="55"/>
      <c r="Y183" s="55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6"/>
      <c r="AT183" s="56"/>
      <c r="AU183" s="56"/>
      <c r="AV183" s="56"/>
      <c r="AW183" s="56"/>
      <c r="AX183" s="56"/>
      <c r="AY183" s="56"/>
      <c r="AZ183" s="56"/>
      <c r="BA183" s="56"/>
      <c r="BB183" s="56"/>
      <c r="BC183" s="56"/>
      <c r="BD183" s="56"/>
      <c r="BE183" s="56"/>
      <c r="BF183" s="56"/>
      <c r="BG183" s="56"/>
      <c r="BH183" s="56"/>
      <c r="BI183" s="56"/>
      <c r="BJ183" s="56"/>
      <c r="BK183" s="56"/>
      <c r="BL183" s="56"/>
      <c r="BM183" s="56"/>
      <c r="BN183" s="56"/>
      <c r="BO183" s="56"/>
      <c r="BP183" s="56"/>
      <c r="BQ183" s="56"/>
      <c r="BR183" s="56"/>
      <c r="BS183" s="56"/>
      <c r="BT183" s="56"/>
      <c r="BU183" s="56"/>
      <c r="BV183" s="56"/>
      <c r="BW183" s="56"/>
      <c r="BX183" s="56"/>
      <c r="BY183" s="56"/>
      <c r="BZ183" s="56"/>
      <c r="CA183" s="56"/>
      <c r="CB183" s="56"/>
      <c r="CC183" s="56"/>
      <c r="CD183" s="56"/>
      <c r="CE183" s="56"/>
      <c r="CF183" s="56"/>
      <c r="CG183" s="56"/>
      <c r="CH183" s="56"/>
      <c r="CI183" s="56"/>
      <c r="CJ183" s="56"/>
      <c r="CK183" s="56"/>
      <c r="CL183" s="56"/>
      <c r="CM183" s="56"/>
      <c r="CN183" s="56"/>
      <c r="CO183" s="56"/>
      <c r="CP183" s="56"/>
      <c r="CQ183" s="56"/>
      <c r="CR183" s="56"/>
      <c r="CS183" s="56"/>
      <c r="CT183" s="56"/>
      <c r="CU183" s="56"/>
      <c r="CV183" s="56"/>
      <c r="CW183" s="56"/>
      <c r="CX183" s="56"/>
      <c r="CY183" s="56"/>
      <c r="CZ183" s="56"/>
      <c r="DA183" s="56"/>
      <c r="DB183" s="56"/>
      <c r="DC183" s="56"/>
      <c r="DD183" s="56"/>
      <c r="DE183" s="56"/>
      <c r="DF183" s="56"/>
      <c r="DG183" s="56"/>
      <c r="DH183" s="56"/>
      <c r="DI183" s="56"/>
      <c r="DJ183" s="56"/>
      <c r="DK183" s="56"/>
      <c r="DL183" s="56"/>
      <c r="DM183" s="56"/>
      <c r="DN183" s="56"/>
      <c r="DO183" s="56"/>
      <c r="DP183" s="56"/>
      <c r="DQ183" s="56"/>
      <c r="DR183" s="56"/>
      <c r="DS183" s="56"/>
      <c r="DT183" s="56"/>
      <c r="DU183" s="56"/>
      <c r="DV183" s="56"/>
      <c r="DW183" s="56"/>
      <c r="DX183" s="56"/>
      <c r="DY183" s="56"/>
      <c r="DZ183" s="56"/>
      <c r="EA183" s="56"/>
      <c r="EB183" s="56"/>
      <c r="EC183" s="56"/>
      <c r="ED183" s="56"/>
      <c r="EE183" s="56"/>
      <c r="EF183" s="56"/>
      <c r="EG183" s="56"/>
      <c r="EH183" s="56"/>
      <c r="EI183" s="56"/>
      <c r="EJ183" s="56"/>
      <c r="EK183" s="56"/>
      <c r="EL183" s="56"/>
      <c r="EM183" s="56"/>
    </row>
    <row r="184" spans="1:143" ht="45" x14ac:dyDescent="0.25">
      <c r="A184" s="32">
        <v>200</v>
      </c>
      <c r="B184" s="33" t="s">
        <v>200</v>
      </c>
      <c r="C184" s="24">
        <v>19007.45</v>
      </c>
      <c r="D184" s="24">
        <f t="shared" si="54"/>
        <v>16726.556</v>
      </c>
      <c r="E184" s="34">
        <v>1.04</v>
      </c>
      <c r="F184" s="35">
        <v>1</v>
      </c>
      <c r="G184" s="35"/>
      <c r="H184" s="28">
        <v>0.72</v>
      </c>
      <c r="I184" s="28">
        <v>0.13</v>
      </c>
      <c r="J184" s="28">
        <v>0.03</v>
      </c>
      <c r="K184" s="28">
        <v>0.12</v>
      </c>
      <c r="L184" s="35">
        <v>1</v>
      </c>
      <c r="M184" s="35"/>
      <c r="N184" s="24">
        <v>1.4</v>
      </c>
      <c r="O184" s="24">
        <v>1.68</v>
      </c>
      <c r="P184" s="24">
        <v>2.23</v>
      </c>
      <c r="Q184" s="24">
        <v>2.39</v>
      </c>
      <c r="R184" s="37">
        <v>0</v>
      </c>
      <c r="S184" s="37">
        <f t="shared" ref="S184:S206" si="56">R184/12*9*C184*E184*F184*O184*$S$6+R184/12*3*C184*E184*F184*O184*$R$6</f>
        <v>0</v>
      </c>
      <c r="T184" s="36">
        <v>14</v>
      </c>
      <c r="U184" s="36">
        <f t="shared" ref="U184:U206" si="57">T184/12*6*C184*E184*F184*O184*$U$6+T184/12*3*C184*E184*F184*O184*$T$6+T184/12*3*C184*E184*F184*O184*$U$8</f>
        <v>449826.96638880001</v>
      </c>
    </row>
    <row r="185" spans="1:143" ht="30" x14ac:dyDescent="0.25">
      <c r="A185" s="32">
        <v>179</v>
      </c>
      <c r="B185" s="33" t="s">
        <v>201</v>
      </c>
      <c r="C185" s="24">
        <v>19007.45</v>
      </c>
      <c r="D185" s="24">
        <f t="shared" si="54"/>
        <v>15396.034500000002</v>
      </c>
      <c r="E185" s="34">
        <v>0.86</v>
      </c>
      <c r="F185" s="35">
        <v>1</v>
      </c>
      <c r="G185" s="35"/>
      <c r="H185" s="28">
        <v>0.6</v>
      </c>
      <c r="I185" s="28">
        <v>0.17</v>
      </c>
      <c r="J185" s="28">
        <v>0.04</v>
      </c>
      <c r="K185" s="28">
        <v>0.19</v>
      </c>
      <c r="L185" s="35">
        <v>1</v>
      </c>
      <c r="M185" s="35"/>
      <c r="N185" s="24">
        <v>1.4</v>
      </c>
      <c r="O185" s="24">
        <v>1.68</v>
      </c>
      <c r="P185" s="24">
        <v>2.23</v>
      </c>
      <c r="Q185" s="24">
        <v>2.39</v>
      </c>
      <c r="R185" s="37">
        <v>5</v>
      </c>
      <c r="S185" s="37">
        <f t="shared" si="56"/>
        <v>147264.78066300001</v>
      </c>
      <c r="T185" s="36">
        <v>16</v>
      </c>
      <c r="U185" s="36">
        <f t="shared" si="57"/>
        <v>425111.19900480006</v>
      </c>
    </row>
    <row r="186" spans="1:143" ht="30" x14ac:dyDescent="0.25">
      <c r="A186" s="32">
        <v>180</v>
      </c>
      <c r="B186" s="33" t="s">
        <v>202</v>
      </c>
      <c r="C186" s="24">
        <v>19007.45</v>
      </c>
      <c r="D186" s="24">
        <f t="shared" si="54"/>
        <v>15586.109000000002</v>
      </c>
      <c r="E186" s="34">
        <v>0.68</v>
      </c>
      <c r="F186" s="35">
        <v>1</v>
      </c>
      <c r="G186" s="35"/>
      <c r="H186" s="28">
        <v>0.67</v>
      </c>
      <c r="I186" s="28">
        <v>0.11</v>
      </c>
      <c r="J186" s="28">
        <v>0.04</v>
      </c>
      <c r="K186" s="28">
        <v>0.18</v>
      </c>
      <c r="L186" s="35">
        <v>1</v>
      </c>
      <c r="M186" s="35"/>
      <c r="N186" s="24">
        <v>1.4</v>
      </c>
      <c r="O186" s="24">
        <v>1.68</v>
      </c>
      <c r="P186" s="24">
        <v>2.23</v>
      </c>
      <c r="Q186" s="24">
        <v>2.39</v>
      </c>
      <c r="R186" s="37"/>
      <c r="S186" s="37">
        <f t="shared" si="56"/>
        <v>0</v>
      </c>
      <c r="T186" s="40">
        <v>21</v>
      </c>
      <c r="U186" s="36">
        <f t="shared" si="57"/>
        <v>441176.4478044</v>
      </c>
    </row>
    <row r="187" spans="1:143" x14ac:dyDescent="0.25">
      <c r="A187" s="32">
        <v>201</v>
      </c>
      <c r="B187" s="33" t="s">
        <v>203</v>
      </c>
      <c r="C187" s="24">
        <v>19007.45</v>
      </c>
      <c r="D187" s="24">
        <f t="shared" si="54"/>
        <v>15966.258000000002</v>
      </c>
      <c r="E187" s="34">
        <v>0.9</v>
      </c>
      <c r="F187" s="35">
        <v>1</v>
      </c>
      <c r="G187" s="35"/>
      <c r="H187" s="28">
        <v>0.65</v>
      </c>
      <c r="I187" s="28">
        <v>0.15</v>
      </c>
      <c r="J187" s="28">
        <v>0.04</v>
      </c>
      <c r="K187" s="28">
        <v>0.16</v>
      </c>
      <c r="L187" s="35">
        <v>1</v>
      </c>
      <c r="M187" s="35"/>
      <c r="N187" s="24">
        <v>1.4</v>
      </c>
      <c r="O187" s="24">
        <v>1.68</v>
      </c>
      <c r="P187" s="24">
        <v>2.23</v>
      </c>
      <c r="Q187" s="24">
        <v>2.39</v>
      </c>
      <c r="R187" s="37"/>
      <c r="S187" s="37">
        <f t="shared" si="56"/>
        <v>0</v>
      </c>
      <c r="T187" s="36">
        <v>28</v>
      </c>
      <c r="U187" s="36">
        <f t="shared" si="57"/>
        <v>778546.6725959999</v>
      </c>
    </row>
    <row r="188" spans="1:143" s="42" customFormat="1" ht="30" x14ac:dyDescent="0.25">
      <c r="A188" s="32">
        <v>202</v>
      </c>
      <c r="B188" s="33" t="s">
        <v>204</v>
      </c>
      <c r="C188" s="24">
        <v>19007.45</v>
      </c>
      <c r="D188" s="24">
        <f t="shared" si="54"/>
        <v>15966.258000000002</v>
      </c>
      <c r="E188" s="34">
        <v>0.67</v>
      </c>
      <c r="F188" s="35">
        <v>1</v>
      </c>
      <c r="G188" s="35"/>
      <c r="H188" s="28">
        <v>0.67</v>
      </c>
      <c r="I188" s="28">
        <v>0.13</v>
      </c>
      <c r="J188" s="28">
        <v>0.04</v>
      </c>
      <c r="K188" s="28">
        <v>0.16</v>
      </c>
      <c r="L188" s="35">
        <v>1</v>
      </c>
      <c r="M188" s="35"/>
      <c r="N188" s="24">
        <v>1.4</v>
      </c>
      <c r="O188" s="24">
        <v>1.68</v>
      </c>
      <c r="P188" s="24">
        <v>2.23</v>
      </c>
      <c r="Q188" s="24">
        <v>2.39</v>
      </c>
      <c r="R188" s="37">
        <v>65</v>
      </c>
      <c r="S188" s="37">
        <f t="shared" si="56"/>
        <v>1491483.9995055001</v>
      </c>
      <c r="T188" s="40"/>
      <c r="U188" s="36">
        <f t="shared" si="57"/>
        <v>0</v>
      </c>
      <c r="V188" s="5"/>
      <c r="W188" s="5"/>
      <c r="X188" s="5"/>
      <c r="Y188" s="5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  <c r="EM188" s="4"/>
    </row>
    <row r="189" spans="1:143" s="42" customFormat="1" ht="30" x14ac:dyDescent="0.25">
      <c r="A189" s="32">
        <v>128</v>
      </c>
      <c r="B189" s="33" t="s">
        <v>205</v>
      </c>
      <c r="C189" s="24">
        <v>19007.45</v>
      </c>
      <c r="D189" s="24"/>
      <c r="E189" s="34">
        <v>2.56</v>
      </c>
      <c r="F189" s="35">
        <v>1</v>
      </c>
      <c r="G189" s="35"/>
      <c r="H189" s="28">
        <v>0.67</v>
      </c>
      <c r="I189" s="28">
        <v>0.13</v>
      </c>
      <c r="J189" s="28">
        <v>0.04</v>
      </c>
      <c r="K189" s="28">
        <v>0.16</v>
      </c>
      <c r="L189" s="35">
        <v>1</v>
      </c>
      <c r="M189" s="35"/>
      <c r="N189" s="24">
        <v>1.4</v>
      </c>
      <c r="O189" s="24">
        <v>1.68</v>
      </c>
      <c r="P189" s="24">
        <v>2.23</v>
      </c>
      <c r="Q189" s="24">
        <v>2.39</v>
      </c>
      <c r="R189" s="37"/>
      <c r="S189" s="37">
        <f t="shared" si="56"/>
        <v>0</v>
      </c>
      <c r="T189" s="36"/>
      <c r="U189" s="36">
        <f t="shared" si="57"/>
        <v>0</v>
      </c>
      <c r="V189" s="5"/>
      <c r="W189" s="5"/>
      <c r="X189" s="5"/>
      <c r="Y189" s="5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  <c r="EM189" s="4"/>
    </row>
    <row r="190" spans="1:143" s="42" customFormat="1" ht="30" x14ac:dyDescent="0.25">
      <c r="A190" s="32">
        <v>129</v>
      </c>
      <c r="B190" s="33" t="s">
        <v>206</v>
      </c>
      <c r="C190" s="24">
        <v>19007.45</v>
      </c>
      <c r="D190" s="24"/>
      <c r="E190" s="34">
        <v>3.6</v>
      </c>
      <c r="F190" s="35">
        <v>1</v>
      </c>
      <c r="G190" s="35"/>
      <c r="H190" s="28">
        <v>0.67</v>
      </c>
      <c r="I190" s="28">
        <v>0.13</v>
      </c>
      <c r="J190" s="28">
        <v>0.04</v>
      </c>
      <c r="K190" s="28">
        <v>0.16</v>
      </c>
      <c r="L190" s="35">
        <v>1</v>
      </c>
      <c r="M190" s="35"/>
      <c r="N190" s="24">
        <v>1.4</v>
      </c>
      <c r="O190" s="24">
        <v>1.68</v>
      </c>
      <c r="P190" s="24">
        <v>2.23</v>
      </c>
      <c r="Q190" s="24">
        <v>2.39</v>
      </c>
      <c r="R190" s="37"/>
      <c r="S190" s="37">
        <f t="shared" si="56"/>
        <v>0</v>
      </c>
      <c r="T190" s="36"/>
      <c r="U190" s="36">
        <f t="shared" si="57"/>
        <v>0</v>
      </c>
      <c r="V190" s="5"/>
      <c r="W190" s="5"/>
      <c r="X190" s="5"/>
      <c r="Y190" s="5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  <c r="EM190" s="4"/>
    </row>
    <row r="191" spans="1:143" s="43" customFormat="1" ht="18.75" customHeight="1" x14ac:dyDescent="0.25">
      <c r="A191" s="32">
        <v>203</v>
      </c>
      <c r="B191" s="33" t="s">
        <v>207</v>
      </c>
      <c r="C191" s="24">
        <v>19007.45</v>
      </c>
      <c r="D191" s="24">
        <f>C191*(H191+I191+J191)</f>
        <v>15015.885500000002</v>
      </c>
      <c r="E191" s="34">
        <v>1.2</v>
      </c>
      <c r="F191" s="35">
        <v>1</v>
      </c>
      <c r="G191" s="35"/>
      <c r="H191" s="28">
        <v>0.63</v>
      </c>
      <c r="I191" s="28">
        <v>0.12</v>
      </c>
      <c r="J191" s="28">
        <v>0.04</v>
      </c>
      <c r="K191" s="28">
        <v>0.21</v>
      </c>
      <c r="L191" s="35">
        <v>1</v>
      </c>
      <c r="M191" s="35"/>
      <c r="N191" s="24">
        <v>1.4</v>
      </c>
      <c r="O191" s="24">
        <v>1.68</v>
      </c>
      <c r="P191" s="24">
        <v>2.23</v>
      </c>
      <c r="Q191" s="24">
        <v>2.39</v>
      </c>
      <c r="R191" s="37">
        <v>82</v>
      </c>
      <c r="S191" s="37">
        <f t="shared" si="56"/>
        <v>3369966.1435440006</v>
      </c>
      <c r="T191" s="36"/>
      <c r="U191" s="36">
        <f t="shared" si="57"/>
        <v>0</v>
      </c>
      <c r="V191" s="5"/>
      <c r="W191" s="5"/>
      <c r="X191" s="5"/>
      <c r="Y191" s="5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  <c r="EC191" s="4"/>
      <c r="ED191" s="4"/>
      <c r="EE191" s="4"/>
      <c r="EF191" s="4"/>
      <c r="EG191" s="4"/>
      <c r="EH191" s="4"/>
      <c r="EI191" s="4"/>
      <c r="EJ191" s="4"/>
      <c r="EK191" s="4"/>
      <c r="EL191" s="4"/>
      <c r="EM191" s="4"/>
    </row>
    <row r="192" spans="1:143" x14ac:dyDescent="0.25">
      <c r="A192" s="32">
        <v>204</v>
      </c>
      <c r="B192" s="33" t="s">
        <v>208</v>
      </c>
      <c r="C192" s="24">
        <v>19007.45</v>
      </c>
      <c r="D192" s="24">
        <f>C192*(H192+I192+J192)</f>
        <v>15776.183500000003</v>
      </c>
      <c r="E192" s="34">
        <v>1.39</v>
      </c>
      <c r="F192" s="35">
        <v>1</v>
      </c>
      <c r="G192" s="35"/>
      <c r="H192" s="28">
        <v>0.62</v>
      </c>
      <c r="I192" s="28">
        <v>0.17</v>
      </c>
      <c r="J192" s="28">
        <v>0.04</v>
      </c>
      <c r="K192" s="28">
        <v>0.17</v>
      </c>
      <c r="L192" s="35">
        <v>1</v>
      </c>
      <c r="M192" s="35"/>
      <c r="N192" s="24">
        <v>1.4</v>
      </c>
      <c r="O192" s="24">
        <v>1.68</v>
      </c>
      <c r="P192" s="24">
        <v>2.23</v>
      </c>
      <c r="Q192" s="24">
        <v>2.39</v>
      </c>
      <c r="R192" s="37"/>
      <c r="S192" s="37">
        <f t="shared" si="56"/>
        <v>0</v>
      </c>
      <c r="T192" s="36"/>
      <c r="U192" s="36">
        <f t="shared" si="57"/>
        <v>0</v>
      </c>
    </row>
    <row r="193" spans="1:143" x14ac:dyDescent="0.25">
      <c r="A193" s="32">
        <v>205</v>
      </c>
      <c r="B193" s="33" t="s">
        <v>209</v>
      </c>
      <c r="C193" s="24">
        <v>19007.45</v>
      </c>
      <c r="D193" s="24">
        <f>C193*(H193+I193+J193)</f>
        <v>16726.556000000004</v>
      </c>
      <c r="E193" s="34">
        <v>2.0099999999999998</v>
      </c>
      <c r="F193" s="35">
        <v>1</v>
      </c>
      <c r="G193" s="35"/>
      <c r="H193" s="28">
        <v>0.68</v>
      </c>
      <c r="I193" s="28">
        <v>0.17</v>
      </c>
      <c r="J193" s="28">
        <v>0.03</v>
      </c>
      <c r="K193" s="28">
        <v>0.12</v>
      </c>
      <c r="L193" s="35">
        <v>1</v>
      </c>
      <c r="M193" s="35"/>
      <c r="N193" s="24">
        <v>1.4</v>
      </c>
      <c r="O193" s="24">
        <v>1.68</v>
      </c>
      <c r="P193" s="24">
        <v>2.23</v>
      </c>
      <c r="Q193" s="24">
        <v>2.39</v>
      </c>
      <c r="R193" s="37">
        <v>0</v>
      </c>
      <c r="S193" s="37">
        <f t="shared" si="56"/>
        <v>0</v>
      </c>
      <c r="T193" s="36">
        <v>27</v>
      </c>
      <c r="U193" s="36">
        <f t="shared" si="57"/>
        <v>1676655.8699121</v>
      </c>
    </row>
    <row r="194" spans="1:143" ht="30" x14ac:dyDescent="0.25">
      <c r="A194" s="41">
        <v>37</v>
      </c>
      <c r="B194" s="33" t="s">
        <v>210</v>
      </c>
      <c r="C194" s="24">
        <v>19007.45</v>
      </c>
      <c r="D194" s="24"/>
      <c r="E194" s="34">
        <v>1.01</v>
      </c>
      <c r="F194" s="35">
        <v>1</v>
      </c>
      <c r="G194" s="35"/>
      <c r="H194" s="28">
        <v>0.63</v>
      </c>
      <c r="I194" s="28">
        <v>0.12</v>
      </c>
      <c r="J194" s="28">
        <v>0.04</v>
      </c>
      <c r="K194" s="28">
        <v>0.21</v>
      </c>
      <c r="L194" s="35">
        <v>1</v>
      </c>
      <c r="M194" s="35"/>
      <c r="N194" s="24">
        <v>1.4</v>
      </c>
      <c r="O194" s="24">
        <v>1.68</v>
      </c>
      <c r="P194" s="24">
        <v>2.23</v>
      </c>
      <c r="Q194" s="24">
        <v>2.39</v>
      </c>
      <c r="R194" s="37"/>
      <c r="S194" s="37">
        <f t="shared" si="56"/>
        <v>0</v>
      </c>
      <c r="T194" s="36"/>
      <c r="U194" s="36">
        <f t="shared" si="57"/>
        <v>0</v>
      </c>
    </row>
    <row r="195" spans="1:143" ht="30" x14ac:dyDescent="0.25">
      <c r="A195" s="41">
        <v>38</v>
      </c>
      <c r="B195" s="33" t="s">
        <v>211</v>
      </c>
      <c r="C195" s="24">
        <v>19007.45</v>
      </c>
      <c r="D195" s="24"/>
      <c r="E195" s="34">
        <v>1.2</v>
      </c>
      <c r="F195" s="35">
        <v>1</v>
      </c>
      <c r="G195" s="35"/>
      <c r="H195" s="28">
        <v>0.62</v>
      </c>
      <c r="I195" s="28">
        <v>0.17</v>
      </c>
      <c r="J195" s="28">
        <v>0.04</v>
      </c>
      <c r="K195" s="28">
        <v>0.17</v>
      </c>
      <c r="L195" s="35">
        <v>1</v>
      </c>
      <c r="M195" s="35"/>
      <c r="N195" s="24">
        <v>1.4</v>
      </c>
      <c r="O195" s="24">
        <v>1.68</v>
      </c>
      <c r="P195" s="24">
        <v>2.23</v>
      </c>
      <c r="Q195" s="24">
        <v>2.39</v>
      </c>
      <c r="R195" s="37"/>
      <c r="S195" s="37">
        <f t="shared" si="56"/>
        <v>0</v>
      </c>
      <c r="T195" s="36"/>
      <c r="U195" s="36">
        <f t="shared" si="57"/>
        <v>0</v>
      </c>
    </row>
    <row r="196" spans="1:143" ht="30" x14ac:dyDescent="0.25">
      <c r="A196" s="41">
        <v>39</v>
      </c>
      <c r="B196" s="33" t="s">
        <v>212</v>
      </c>
      <c r="C196" s="24">
        <v>19007.45</v>
      </c>
      <c r="D196" s="24"/>
      <c r="E196" s="34">
        <v>1.97</v>
      </c>
      <c r="F196" s="35">
        <v>1</v>
      </c>
      <c r="G196" s="35"/>
      <c r="H196" s="28">
        <v>0.68</v>
      </c>
      <c r="I196" s="28">
        <v>0.17</v>
      </c>
      <c r="J196" s="28">
        <v>0.03</v>
      </c>
      <c r="K196" s="28">
        <v>0.12</v>
      </c>
      <c r="L196" s="35">
        <v>1</v>
      </c>
      <c r="M196" s="35"/>
      <c r="N196" s="24">
        <v>1.4</v>
      </c>
      <c r="O196" s="24">
        <v>1.68</v>
      </c>
      <c r="P196" s="24">
        <v>2.23</v>
      </c>
      <c r="Q196" s="24">
        <v>2.39</v>
      </c>
      <c r="R196" s="37"/>
      <c r="S196" s="37">
        <f t="shared" si="56"/>
        <v>0</v>
      </c>
      <c r="T196" s="36"/>
      <c r="U196" s="36">
        <f t="shared" si="57"/>
        <v>0</v>
      </c>
    </row>
    <row r="197" spans="1:143" s="42" customFormat="1" ht="30" x14ac:dyDescent="0.25">
      <c r="A197" s="32">
        <v>114</v>
      </c>
      <c r="B197" s="33" t="s">
        <v>213</v>
      </c>
      <c r="C197" s="24">
        <v>19007.45</v>
      </c>
      <c r="D197" s="24">
        <f>C197*(H197+I197+J197)</f>
        <v>16916.630500000003</v>
      </c>
      <c r="E197" s="34">
        <v>1.8</v>
      </c>
      <c r="F197" s="35">
        <v>1</v>
      </c>
      <c r="G197" s="35"/>
      <c r="H197" s="28">
        <v>0.68</v>
      </c>
      <c r="I197" s="28">
        <v>0.18</v>
      </c>
      <c r="J197" s="28">
        <v>0.03</v>
      </c>
      <c r="K197" s="28">
        <v>0.11</v>
      </c>
      <c r="L197" s="35">
        <v>1</v>
      </c>
      <c r="M197" s="35"/>
      <c r="N197" s="24">
        <v>1.4</v>
      </c>
      <c r="O197" s="24">
        <v>1.68</v>
      </c>
      <c r="P197" s="24">
        <v>2.23</v>
      </c>
      <c r="Q197" s="24">
        <v>2.39</v>
      </c>
      <c r="R197" s="37">
        <v>0</v>
      </c>
      <c r="S197" s="37">
        <f t="shared" si="56"/>
        <v>0</v>
      </c>
      <c r="T197" s="36"/>
      <c r="U197" s="36">
        <f t="shared" si="57"/>
        <v>0</v>
      </c>
      <c r="V197" s="5"/>
      <c r="W197" s="5"/>
      <c r="X197" s="5"/>
      <c r="Y197" s="5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  <c r="EC197" s="4"/>
      <c r="ED197" s="4"/>
      <c r="EE197" s="4"/>
      <c r="EF197" s="4"/>
      <c r="EG197" s="4"/>
      <c r="EH197" s="4"/>
      <c r="EI197" s="4"/>
      <c r="EJ197" s="4"/>
      <c r="EK197" s="4"/>
      <c r="EL197" s="4"/>
      <c r="EM197" s="4"/>
    </row>
    <row r="198" spans="1:143" s="42" customFormat="1" ht="30" x14ac:dyDescent="0.25">
      <c r="A198" s="32">
        <v>115</v>
      </c>
      <c r="B198" s="33" t="s">
        <v>214</v>
      </c>
      <c r="C198" s="24">
        <v>19007.45</v>
      </c>
      <c r="D198" s="24"/>
      <c r="E198" s="34">
        <v>2.46</v>
      </c>
      <c r="F198" s="35">
        <v>1</v>
      </c>
      <c r="G198" s="35"/>
      <c r="H198" s="28">
        <v>0.68</v>
      </c>
      <c r="I198" s="28">
        <v>0.18</v>
      </c>
      <c r="J198" s="28">
        <v>0.03</v>
      </c>
      <c r="K198" s="28">
        <v>0.11</v>
      </c>
      <c r="L198" s="35">
        <v>1</v>
      </c>
      <c r="M198" s="35"/>
      <c r="N198" s="24">
        <v>1.4</v>
      </c>
      <c r="O198" s="24">
        <v>1.68</v>
      </c>
      <c r="P198" s="24">
        <v>2.23</v>
      </c>
      <c r="Q198" s="24">
        <v>2.39</v>
      </c>
      <c r="R198" s="37"/>
      <c r="S198" s="37">
        <f t="shared" si="56"/>
        <v>0</v>
      </c>
      <c r="T198" s="36"/>
      <c r="U198" s="36">
        <f t="shared" si="57"/>
        <v>0</v>
      </c>
      <c r="V198" s="5"/>
      <c r="W198" s="5"/>
      <c r="X198" s="5"/>
      <c r="Y198" s="5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  <c r="EM198" s="4"/>
    </row>
    <row r="199" spans="1:143" ht="30" x14ac:dyDescent="0.25">
      <c r="A199" s="32">
        <v>206</v>
      </c>
      <c r="B199" s="33" t="s">
        <v>215</v>
      </c>
      <c r="C199" s="24">
        <v>19007.45</v>
      </c>
      <c r="D199" s="24">
        <f>C199*(H199+I199+J199)</f>
        <v>15776.183500000003</v>
      </c>
      <c r="E199" s="34">
        <v>1.08</v>
      </c>
      <c r="F199" s="35">
        <v>1</v>
      </c>
      <c r="G199" s="35"/>
      <c r="H199" s="28">
        <v>0.61</v>
      </c>
      <c r="I199" s="28">
        <v>0.18</v>
      </c>
      <c r="J199" s="28">
        <v>0.04</v>
      </c>
      <c r="K199" s="28">
        <v>0.17</v>
      </c>
      <c r="L199" s="35">
        <v>1</v>
      </c>
      <c r="M199" s="35"/>
      <c r="N199" s="24">
        <v>1.4</v>
      </c>
      <c r="O199" s="24">
        <v>1.68</v>
      </c>
      <c r="P199" s="24">
        <v>2.23</v>
      </c>
      <c r="Q199" s="24">
        <v>2.39</v>
      </c>
      <c r="R199" s="37">
        <v>0</v>
      </c>
      <c r="S199" s="37">
        <f t="shared" si="56"/>
        <v>0</v>
      </c>
      <c r="T199" s="36"/>
      <c r="U199" s="36">
        <f t="shared" si="57"/>
        <v>0</v>
      </c>
    </row>
    <row r="200" spans="1:143" ht="30" x14ac:dyDescent="0.25">
      <c r="A200" s="32">
        <v>207</v>
      </c>
      <c r="B200" s="33" t="s">
        <v>216</v>
      </c>
      <c r="C200" s="24">
        <v>19007.45</v>
      </c>
      <c r="D200" s="24">
        <f>C200*(H200+I200+J200)</f>
        <v>15966.258000000002</v>
      </c>
      <c r="E200" s="34">
        <v>1.1200000000000001</v>
      </c>
      <c r="F200" s="35">
        <v>1</v>
      </c>
      <c r="G200" s="35"/>
      <c r="H200" s="28">
        <v>0.62</v>
      </c>
      <c r="I200" s="28">
        <v>0.18</v>
      </c>
      <c r="J200" s="28">
        <v>0.04</v>
      </c>
      <c r="K200" s="28">
        <v>0.16</v>
      </c>
      <c r="L200" s="35">
        <v>1</v>
      </c>
      <c r="M200" s="35"/>
      <c r="N200" s="24">
        <v>1.4</v>
      </c>
      <c r="O200" s="24">
        <v>1.68</v>
      </c>
      <c r="P200" s="24">
        <v>2.23</v>
      </c>
      <c r="Q200" s="24">
        <v>2.39</v>
      </c>
      <c r="R200" s="37"/>
      <c r="S200" s="37">
        <f t="shared" si="56"/>
        <v>0</v>
      </c>
      <c r="T200" s="36">
        <v>2</v>
      </c>
      <c r="U200" s="36">
        <f t="shared" si="57"/>
        <v>69204.14867520002</v>
      </c>
    </row>
    <row r="201" spans="1:143" ht="30" x14ac:dyDescent="0.25">
      <c r="A201" s="32">
        <v>208</v>
      </c>
      <c r="B201" s="33" t="s">
        <v>217</v>
      </c>
      <c r="C201" s="24">
        <v>19007.45</v>
      </c>
      <c r="D201" s="24">
        <f>C201*(H201+I201+J201)</f>
        <v>16156.332500000002</v>
      </c>
      <c r="E201" s="34">
        <v>1.62</v>
      </c>
      <c r="F201" s="35">
        <v>1</v>
      </c>
      <c r="G201" s="35"/>
      <c r="H201" s="28">
        <v>0.63</v>
      </c>
      <c r="I201" s="28">
        <v>0.19</v>
      </c>
      <c r="J201" s="28">
        <v>0.03</v>
      </c>
      <c r="K201" s="28">
        <v>0.15</v>
      </c>
      <c r="L201" s="35">
        <v>1</v>
      </c>
      <c r="M201" s="35"/>
      <c r="N201" s="24">
        <v>1.4</v>
      </c>
      <c r="O201" s="24">
        <v>1.68</v>
      </c>
      <c r="P201" s="24">
        <v>2.23</v>
      </c>
      <c r="Q201" s="24">
        <v>2.39</v>
      </c>
      <c r="R201" s="37">
        <v>45</v>
      </c>
      <c r="S201" s="37">
        <f t="shared" si="56"/>
        <v>2496651.7465890003</v>
      </c>
      <c r="T201" s="36"/>
      <c r="U201" s="36">
        <f t="shared" si="57"/>
        <v>0</v>
      </c>
    </row>
    <row r="202" spans="1:143" ht="30" x14ac:dyDescent="0.25">
      <c r="A202" s="32">
        <v>209</v>
      </c>
      <c r="B202" s="33" t="s">
        <v>218</v>
      </c>
      <c r="C202" s="24">
        <v>19007.45</v>
      </c>
      <c r="D202" s="24">
        <f>C202*(H202+I202+J202)</f>
        <v>16536.481500000002</v>
      </c>
      <c r="E202" s="34">
        <v>1.95</v>
      </c>
      <c r="F202" s="35">
        <v>1</v>
      </c>
      <c r="G202" s="35"/>
      <c r="H202" s="28">
        <v>0.64</v>
      </c>
      <c r="I202" s="28">
        <v>0.2</v>
      </c>
      <c r="J202" s="28">
        <v>0.03</v>
      </c>
      <c r="K202" s="28">
        <v>0.13</v>
      </c>
      <c r="L202" s="35">
        <v>1</v>
      </c>
      <c r="M202" s="35"/>
      <c r="N202" s="24">
        <v>1.4</v>
      </c>
      <c r="O202" s="24">
        <v>1.68</v>
      </c>
      <c r="P202" s="24">
        <v>2.23</v>
      </c>
      <c r="Q202" s="24">
        <v>2.39</v>
      </c>
      <c r="R202" s="37"/>
      <c r="S202" s="37">
        <f t="shared" si="56"/>
        <v>0</v>
      </c>
      <c r="T202" s="36">
        <v>0</v>
      </c>
      <c r="U202" s="36">
        <f t="shared" si="57"/>
        <v>0</v>
      </c>
    </row>
    <row r="203" spans="1:143" ht="30" x14ac:dyDescent="0.25">
      <c r="A203" s="32">
        <v>40</v>
      </c>
      <c r="B203" s="33" t="s">
        <v>219</v>
      </c>
      <c r="C203" s="24">
        <v>19007.45</v>
      </c>
      <c r="D203" s="24"/>
      <c r="E203" s="34">
        <v>1.1499999999999999</v>
      </c>
      <c r="F203" s="35">
        <v>1</v>
      </c>
      <c r="G203" s="35"/>
      <c r="H203" s="28">
        <v>0.61</v>
      </c>
      <c r="I203" s="28">
        <v>0.18</v>
      </c>
      <c r="J203" s="28">
        <v>0.04</v>
      </c>
      <c r="K203" s="28">
        <v>0.17</v>
      </c>
      <c r="L203" s="35">
        <v>1</v>
      </c>
      <c r="M203" s="35"/>
      <c r="N203" s="24">
        <v>1.4</v>
      </c>
      <c r="O203" s="24">
        <v>1.68</v>
      </c>
      <c r="P203" s="24">
        <v>2.23</v>
      </c>
      <c r="Q203" s="24">
        <v>2.39</v>
      </c>
      <c r="R203" s="37"/>
      <c r="S203" s="37">
        <f t="shared" si="56"/>
        <v>0</v>
      </c>
      <c r="T203" s="36"/>
      <c r="U203" s="36">
        <f t="shared" si="57"/>
        <v>0</v>
      </c>
    </row>
    <row r="204" spans="1:143" ht="30" x14ac:dyDescent="0.25">
      <c r="A204" s="32">
        <v>41</v>
      </c>
      <c r="B204" s="33" t="s">
        <v>220</v>
      </c>
      <c r="C204" s="24">
        <v>19007.45</v>
      </c>
      <c r="D204" s="24"/>
      <c r="E204" s="34">
        <v>1.22</v>
      </c>
      <c r="F204" s="35">
        <v>1</v>
      </c>
      <c r="G204" s="35"/>
      <c r="H204" s="28">
        <v>0.62</v>
      </c>
      <c r="I204" s="28">
        <v>0.18</v>
      </c>
      <c r="J204" s="28">
        <v>0.04</v>
      </c>
      <c r="K204" s="28">
        <v>0.16</v>
      </c>
      <c r="L204" s="35">
        <v>1</v>
      </c>
      <c r="M204" s="35"/>
      <c r="N204" s="24">
        <v>1.4</v>
      </c>
      <c r="O204" s="24">
        <v>1.68</v>
      </c>
      <c r="P204" s="24">
        <v>2.23</v>
      </c>
      <c r="Q204" s="24">
        <v>2.39</v>
      </c>
      <c r="R204" s="37"/>
      <c r="S204" s="37">
        <f t="shared" si="56"/>
        <v>0</v>
      </c>
      <c r="T204" s="36"/>
      <c r="U204" s="36">
        <f t="shared" si="57"/>
        <v>0</v>
      </c>
    </row>
    <row r="205" spans="1:143" ht="30" x14ac:dyDescent="0.25">
      <c r="A205" s="32">
        <v>42</v>
      </c>
      <c r="B205" s="33" t="s">
        <v>221</v>
      </c>
      <c r="C205" s="24">
        <v>19007.45</v>
      </c>
      <c r="D205" s="24"/>
      <c r="E205" s="34">
        <v>1.78</v>
      </c>
      <c r="F205" s="35">
        <v>1</v>
      </c>
      <c r="G205" s="35"/>
      <c r="H205" s="28">
        <v>0.63</v>
      </c>
      <c r="I205" s="28">
        <v>0.19</v>
      </c>
      <c r="J205" s="28">
        <v>0.03</v>
      </c>
      <c r="K205" s="28">
        <v>0.15</v>
      </c>
      <c r="L205" s="35">
        <v>1</v>
      </c>
      <c r="M205" s="35"/>
      <c r="N205" s="24">
        <v>1.4</v>
      </c>
      <c r="O205" s="24">
        <v>1.68</v>
      </c>
      <c r="P205" s="24">
        <v>2.23</v>
      </c>
      <c r="Q205" s="24">
        <v>2.39</v>
      </c>
      <c r="R205" s="37"/>
      <c r="S205" s="37">
        <f t="shared" si="56"/>
        <v>0</v>
      </c>
      <c r="T205" s="36"/>
      <c r="U205" s="36">
        <f t="shared" si="57"/>
        <v>0</v>
      </c>
    </row>
    <row r="206" spans="1:143" ht="30" x14ac:dyDescent="0.25">
      <c r="A206" s="32">
        <v>43</v>
      </c>
      <c r="B206" s="33" t="s">
        <v>222</v>
      </c>
      <c r="C206" s="24">
        <v>19007.45</v>
      </c>
      <c r="D206" s="24"/>
      <c r="E206" s="34">
        <v>2.35</v>
      </c>
      <c r="F206" s="35">
        <v>1</v>
      </c>
      <c r="G206" s="35"/>
      <c r="H206" s="28">
        <v>0.64</v>
      </c>
      <c r="I206" s="28">
        <v>0.2</v>
      </c>
      <c r="J206" s="28">
        <v>0.03</v>
      </c>
      <c r="K206" s="28">
        <v>0.13</v>
      </c>
      <c r="L206" s="35">
        <v>1</v>
      </c>
      <c r="M206" s="35"/>
      <c r="N206" s="24">
        <v>1.4</v>
      </c>
      <c r="O206" s="24">
        <v>1.68</v>
      </c>
      <c r="P206" s="24">
        <v>2.23</v>
      </c>
      <c r="Q206" s="24">
        <v>2.39</v>
      </c>
      <c r="R206" s="37"/>
      <c r="S206" s="37">
        <f t="shared" si="56"/>
        <v>0</v>
      </c>
      <c r="T206" s="36"/>
      <c r="U206" s="36">
        <f t="shared" si="57"/>
        <v>0</v>
      </c>
    </row>
    <row r="207" spans="1:143" s="57" customFormat="1" x14ac:dyDescent="0.25">
      <c r="A207" s="21">
        <v>31</v>
      </c>
      <c r="B207" s="22" t="s">
        <v>223</v>
      </c>
      <c r="C207" s="23">
        <v>19007.45</v>
      </c>
      <c r="D207" s="51">
        <f>C207*(H207+I207+J207)</f>
        <v>0</v>
      </c>
      <c r="E207" s="71">
        <v>0.9</v>
      </c>
      <c r="F207" s="52">
        <v>1</v>
      </c>
      <c r="G207" s="53"/>
      <c r="H207" s="54"/>
      <c r="I207" s="54"/>
      <c r="J207" s="54"/>
      <c r="K207" s="54"/>
      <c r="L207" s="53">
        <v>1</v>
      </c>
      <c r="M207" s="53"/>
      <c r="N207" s="23">
        <v>1.4</v>
      </c>
      <c r="O207" s="23">
        <v>1.68</v>
      </c>
      <c r="P207" s="23">
        <v>2.23</v>
      </c>
      <c r="Q207" s="23">
        <v>2.39</v>
      </c>
      <c r="R207" s="29">
        <f t="shared" ref="R207:U207" si="58">SUM(R208:R231)</f>
        <v>1485</v>
      </c>
      <c r="S207" s="29">
        <f t="shared" si="58"/>
        <v>43879425.017828405</v>
      </c>
      <c r="T207" s="29">
        <f t="shared" si="58"/>
        <v>52</v>
      </c>
      <c r="U207" s="29">
        <f t="shared" si="58"/>
        <v>2440990.9762623003</v>
      </c>
      <c r="V207" s="55"/>
      <c r="W207" s="55"/>
      <c r="X207" s="55"/>
      <c r="Y207" s="55"/>
      <c r="Z207" s="56"/>
      <c r="AA207" s="56"/>
      <c r="AB207" s="56"/>
      <c r="AC207" s="56"/>
      <c r="AD207" s="56"/>
      <c r="AE207" s="56"/>
      <c r="AF207" s="56"/>
      <c r="AG207" s="56"/>
      <c r="AH207" s="56"/>
      <c r="AI207" s="56"/>
      <c r="AJ207" s="56"/>
      <c r="AK207" s="56"/>
      <c r="AL207" s="56"/>
      <c r="AM207" s="56"/>
      <c r="AN207" s="56"/>
      <c r="AO207" s="56"/>
      <c r="AP207" s="56"/>
      <c r="AQ207" s="56"/>
      <c r="AR207" s="56"/>
      <c r="AS207" s="56"/>
      <c r="AT207" s="56"/>
      <c r="AU207" s="56"/>
      <c r="AV207" s="56"/>
      <c r="AW207" s="56"/>
      <c r="AX207" s="56"/>
      <c r="AY207" s="56"/>
      <c r="AZ207" s="56"/>
      <c r="BA207" s="56"/>
      <c r="BB207" s="56"/>
      <c r="BC207" s="56"/>
      <c r="BD207" s="56"/>
      <c r="BE207" s="56"/>
      <c r="BF207" s="56"/>
      <c r="BG207" s="56"/>
      <c r="BH207" s="56"/>
      <c r="BI207" s="56"/>
      <c r="BJ207" s="56"/>
      <c r="BK207" s="56"/>
      <c r="BL207" s="56"/>
      <c r="BM207" s="56"/>
      <c r="BN207" s="56"/>
      <c r="BO207" s="56"/>
      <c r="BP207" s="56"/>
      <c r="BQ207" s="56"/>
      <c r="BR207" s="56"/>
      <c r="BS207" s="56"/>
      <c r="BT207" s="56"/>
      <c r="BU207" s="56"/>
      <c r="BV207" s="56"/>
      <c r="BW207" s="56"/>
      <c r="BX207" s="56"/>
      <c r="BY207" s="56"/>
      <c r="BZ207" s="56"/>
      <c r="CA207" s="56"/>
      <c r="CB207" s="56"/>
      <c r="CC207" s="56"/>
      <c r="CD207" s="56"/>
      <c r="CE207" s="56"/>
      <c r="CF207" s="56"/>
      <c r="CG207" s="56"/>
      <c r="CH207" s="56"/>
      <c r="CI207" s="56"/>
      <c r="CJ207" s="56"/>
      <c r="CK207" s="56"/>
      <c r="CL207" s="56"/>
      <c r="CM207" s="56"/>
      <c r="CN207" s="56"/>
      <c r="CO207" s="56"/>
      <c r="CP207" s="56"/>
      <c r="CQ207" s="56"/>
      <c r="CR207" s="56"/>
      <c r="CS207" s="56"/>
      <c r="CT207" s="56"/>
      <c r="CU207" s="56"/>
      <c r="CV207" s="56"/>
      <c r="CW207" s="56"/>
      <c r="CX207" s="56"/>
      <c r="CY207" s="56"/>
      <c r="CZ207" s="56"/>
      <c r="DA207" s="56"/>
      <c r="DB207" s="56"/>
      <c r="DC207" s="56"/>
      <c r="DD207" s="56"/>
      <c r="DE207" s="56"/>
      <c r="DF207" s="56"/>
      <c r="DG207" s="56"/>
      <c r="DH207" s="56"/>
      <c r="DI207" s="56"/>
      <c r="DJ207" s="56"/>
      <c r="DK207" s="56"/>
      <c r="DL207" s="56"/>
      <c r="DM207" s="56"/>
      <c r="DN207" s="56"/>
      <c r="DO207" s="56"/>
      <c r="DP207" s="56"/>
      <c r="DQ207" s="56"/>
      <c r="DR207" s="56"/>
      <c r="DS207" s="56"/>
      <c r="DT207" s="56"/>
      <c r="DU207" s="56"/>
      <c r="DV207" s="56"/>
      <c r="DW207" s="56"/>
      <c r="DX207" s="56"/>
      <c r="DY207" s="56"/>
      <c r="DZ207" s="56"/>
      <c r="EA207" s="56"/>
      <c r="EB207" s="56"/>
      <c r="EC207" s="56"/>
      <c r="ED207" s="56"/>
      <c r="EE207" s="56"/>
      <c r="EF207" s="56"/>
      <c r="EG207" s="56"/>
      <c r="EH207" s="56"/>
      <c r="EI207" s="56"/>
      <c r="EJ207" s="56"/>
      <c r="EK207" s="56"/>
      <c r="EL207" s="56"/>
      <c r="EM207" s="56"/>
    </row>
    <row r="208" spans="1:143" x14ac:dyDescent="0.25">
      <c r="A208" s="79">
        <v>210</v>
      </c>
      <c r="B208" s="80" t="s">
        <v>224</v>
      </c>
      <c r="C208" s="81">
        <v>19007.45</v>
      </c>
      <c r="D208" s="81">
        <f>C208*(H208+I208+J208)</f>
        <v>16346.407000000001</v>
      </c>
      <c r="E208" s="34">
        <v>0.82</v>
      </c>
      <c r="F208" s="35">
        <v>1</v>
      </c>
      <c r="G208" s="82"/>
      <c r="H208" s="83">
        <v>0.71</v>
      </c>
      <c r="I208" s="83">
        <v>0.12</v>
      </c>
      <c r="J208" s="83">
        <v>0.03</v>
      </c>
      <c r="K208" s="83">
        <v>0.14000000000000001</v>
      </c>
      <c r="L208" s="82">
        <v>1</v>
      </c>
      <c r="M208" s="82"/>
      <c r="N208" s="81">
        <v>1.4</v>
      </c>
      <c r="O208" s="81">
        <v>1.68</v>
      </c>
      <c r="P208" s="81">
        <v>2.23</v>
      </c>
      <c r="Q208" s="81">
        <v>2.39</v>
      </c>
      <c r="R208" s="37">
        <v>232</v>
      </c>
      <c r="S208" s="37">
        <f t="shared" ref="S208:S231" si="59">R208/12*9*C208*E208*F208*O208*$S$6+R208/12*3*C208*E208*F208*O208*$R$6</f>
        <v>6515267.8775183996</v>
      </c>
      <c r="T208" s="40"/>
      <c r="U208" s="36">
        <f t="shared" ref="U208:U231" si="60">T208/12*6*C208*E208*F208*O208*$U$6+T208/12*3*C208*E208*F208*O208*$T$6+T208/12*3*C208*E208*F208*O208*$U$8</f>
        <v>0</v>
      </c>
    </row>
    <row r="209" spans="1:143" s="42" customFormat="1" ht="30" x14ac:dyDescent="0.25">
      <c r="A209" s="79">
        <v>116</v>
      </c>
      <c r="B209" s="80" t="s">
        <v>225</v>
      </c>
      <c r="C209" s="81">
        <v>19007.45</v>
      </c>
      <c r="D209" s="81"/>
      <c r="E209" s="34">
        <v>1.29</v>
      </c>
      <c r="F209" s="35">
        <v>1</v>
      </c>
      <c r="G209" s="82"/>
      <c r="H209" s="83">
        <v>0.71</v>
      </c>
      <c r="I209" s="83">
        <v>0.12</v>
      </c>
      <c r="J209" s="83">
        <v>0.03</v>
      </c>
      <c r="K209" s="83">
        <v>0.14000000000000001</v>
      </c>
      <c r="L209" s="82">
        <v>1</v>
      </c>
      <c r="M209" s="82"/>
      <c r="N209" s="81">
        <v>1.4</v>
      </c>
      <c r="O209" s="81">
        <v>1.68</v>
      </c>
      <c r="P209" s="81">
        <v>2.23</v>
      </c>
      <c r="Q209" s="81">
        <v>2.39</v>
      </c>
      <c r="R209" s="37"/>
      <c r="S209" s="37">
        <f t="shared" si="59"/>
        <v>0</v>
      </c>
      <c r="T209" s="36"/>
      <c r="U209" s="36">
        <f t="shared" si="60"/>
        <v>0</v>
      </c>
      <c r="V209" s="5"/>
      <c r="W209" s="5"/>
      <c r="X209" s="5"/>
      <c r="Y209" s="5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  <c r="DE209" s="4"/>
      <c r="DF209" s="4"/>
      <c r="DG209" s="4"/>
      <c r="DH209" s="4"/>
      <c r="DI209" s="4"/>
      <c r="DJ209" s="4"/>
      <c r="DK209" s="4"/>
      <c r="DL209" s="4"/>
      <c r="DM209" s="4"/>
      <c r="DN209" s="4"/>
      <c r="DO209" s="4"/>
      <c r="DP209" s="4"/>
      <c r="DQ209" s="4"/>
      <c r="DR209" s="4"/>
      <c r="DS209" s="4"/>
      <c r="DT209" s="4"/>
      <c r="DU209" s="4"/>
      <c r="DV209" s="4"/>
      <c r="DW209" s="4"/>
      <c r="DX209" s="4"/>
      <c r="DY209" s="4"/>
      <c r="DZ209" s="4"/>
      <c r="EA209" s="4"/>
      <c r="EB209" s="4"/>
      <c r="EC209" s="4"/>
      <c r="ED209" s="4"/>
      <c r="EE209" s="4"/>
      <c r="EF209" s="4"/>
      <c r="EG209" s="4"/>
      <c r="EH209" s="4"/>
      <c r="EI209" s="4"/>
      <c r="EJ209" s="4"/>
      <c r="EK209" s="4"/>
      <c r="EL209" s="4"/>
      <c r="EM209" s="4"/>
    </row>
    <row r="210" spans="1:143" s="42" customFormat="1" ht="30" x14ac:dyDescent="0.25">
      <c r="A210" s="79">
        <v>117</v>
      </c>
      <c r="B210" s="80" t="s">
        <v>226</v>
      </c>
      <c r="C210" s="81">
        <v>19007.45</v>
      </c>
      <c r="D210" s="81"/>
      <c r="E210" s="34">
        <v>1.36</v>
      </c>
      <c r="F210" s="35">
        <v>1</v>
      </c>
      <c r="G210" s="82"/>
      <c r="H210" s="83">
        <v>0.71</v>
      </c>
      <c r="I210" s="83">
        <v>0.12</v>
      </c>
      <c r="J210" s="83">
        <v>0.03</v>
      </c>
      <c r="K210" s="83">
        <v>0.14000000000000001</v>
      </c>
      <c r="L210" s="82">
        <v>1</v>
      </c>
      <c r="M210" s="82"/>
      <c r="N210" s="81">
        <v>1.4</v>
      </c>
      <c r="O210" s="81">
        <v>1.68</v>
      </c>
      <c r="P210" s="81">
        <v>2.23</v>
      </c>
      <c r="Q210" s="81">
        <v>2.39</v>
      </c>
      <c r="R210" s="37"/>
      <c r="S210" s="37">
        <f t="shared" si="59"/>
        <v>0</v>
      </c>
      <c r="T210" s="36"/>
      <c r="U210" s="36">
        <f t="shared" si="60"/>
        <v>0</v>
      </c>
      <c r="V210" s="5"/>
      <c r="W210" s="5"/>
      <c r="X210" s="5"/>
      <c r="Y210" s="5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  <c r="DE210" s="4"/>
      <c r="DF210" s="4"/>
      <c r="DG210" s="4"/>
      <c r="DH210" s="4"/>
      <c r="DI210" s="4"/>
      <c r="DJ210" s="4"/>
      <c r="DK210" s="4"/>
      <c r="DL210" s="4"/>
      <c r="DM210" s="4"/>
      <c r="DN210" s="4"/>
      <c r="DO210" s="4"/>
      <c r="DP210" s="4"/>
      <c r="DQ210" s="4"/>
      <c r="DR210" s="4"/>
      <c r="DS210" s="4"/>
      <c r="DT210" s="4"/>
      <c r="DU210" s="4"/>
      <c r="DV210" s="4"/>
      <c r="DW210" s="4"/>
      <c r="DX210" s="4"/>
      <c r="DY210" s="4"/>
      <c r="DZ210" s="4"/>
      <c r="EA210" s="4"/>
      <c r="EB210" s="4"/>
      <c r="EC210" s="4"/>
      <c r="ED210" s="4"/>
      <c r="EE210" s="4"/>
      <c r="EF210" s="4"/>
      <c r="EG210" s="4"/>
      <c r="EH210" s="4"/>
      <c r="EI210" s="4"/>
      <c r="EJ210" s="4"/>
      <c r="EK210" s="4"/>
      <c r="EL210" s="4"/>
      <c r="EM210" s="4"/>
    </row>
    <row r="211" spans="1:143" ht="30" x14ac:dyDescent="0.25">
      <c r="A211" s="79">
        <v>211</v>
      </c>
      <c r="B211" s="80" t="s">
        <v>227</v>
      </c>
      <c r="C211" s="81">
        <v>19007.45</v>
      </c>
      <c r="D211" s="81">
        <f t="shared" ref="D211:D217" si="61">C211*(H211+I211+J211)</f>
        <v>15776.183499999999</v>
      </c>
      <c r="E211" s="34">
        <v>0.55000000000000004</v>
      </c>
      <c r="F211" s="35">
        <v>1</v>
      </c>
      <c r="G211" s="82"/>
      <c r="H211" s="83">
        <v>0.71</v>
      </c>
      <c r="I211" s="83">
        <v>0.08</v>
      </c>
      <c r="J211" s="83">
        <v>0.04</v>
      </c>
      <c r="K211" s="83">
        <v>0.17</v>
      </c>
      <c r="L211" s="82">
        <v>1</v>
      </c>
      <c r="M211" s="82"/>
      <c r="N211" s="81">
        <v>1.4</v>
      </c>
      <c r="O211" s="81">
        <v>1.68</v>
      </c>
      <c r="P211" s="81">
        <v>2.23</v>
      </c>
      <c r="Q211" s="81">
        <v>2.39</v>
      </c>
      <c r="R211" s="37">
        <v>19</v>
      </c>
      <c r="S211" s="37">
        <f t="shared" si="59"/>
        <v>357887.66463450005</v>
      </c>
      <c r="T211" s="36"/>
      <c r="U211" s="36">
        <f t="shared" si="60"/>
        <v>0</v>
      </c>
    </row>
    <row r="212" spans="1:143" ht="30" x14ac:dyDescent="0.25">
      <c r="A212" s="79">
        <v>212</v>
      </c>
      <c r="B212" s="80" t="s">
        <v>228</v>
      </c>
      <c r="C212" s="81">
        <v>19007.45</v>
      </c>
      <c r="D212" s="81">
        <f t="shared" si="61"/>
        <v>15966.258</v>
      </c>
      <c r="E212" s="34">
        <v>0.78</v>
      </c>
      <c r="F212" s="35">
        <v>1</v>
      </c>
      <c r="G212" s="82"/>
      <c r="H212" s="83">
        <v>0.71</v>
      </c>
      <c r="I212" s="83">
        <v>0.1</v>
      </c>
      <c r="J212" s="83">
        <v>0.03</v>
      </c>
      <c r="K212" s="83">
        <v>0.16</v>
      </c>
      <c r="L212" s="82">
        <v>1</v>
      </c>
      <c r="M212" s="82"/>
      <c r="N212" s="81">
        <v>1.4</v>
      </c>
      <c r="O212" s="81">
        <v>1.68</v>
      </c>
      <c r="P212" s="81">
        <v>2.23</v>
      </c>
      <c r="Q212" s="81">
        <v>2.39</v>
      </c>
      <c r="R212" s="37">
        <v>123</v>
      </c>
      <c r="S212" s="37">
        <f t="shared" si="59"/>
        <v>3285716.9899554001</v>
      </c>
      <c r="T212" s="36"/>
      <c r="U212" s="36">
        <f t="shared" si="60"/>
        <v>0</v>
      </c>
    </row>
    <row r="213" spans="1:143" ht="30" x14ac:dyDescent="0.25">
      <c r="A213" s="79">
        <v>213</v>
      </c>
      <c r="B213" s="80" t="s">
        <v>229</v>
      </c>
      <c r="C213" s="81">
        <v>19007.45</v>
      </c>
      <c r="D213" s="81">
        <f t="shared" si="61"/>
        <v>16156.332500000002</v>
      </c>
      <c r="E213" s="34">
        <v>1.32</v>
      </c>
      <c r="F213" s="35">
        <v>1</v>
      </c>
      <c r="G213" s="82"/>
      <c r="H213" s="83">
        <v>0.66</v>
      </c>
      <c r="I213" s="83">
        <v>0.16</v>
      </c>
      <c r="J213" s="83">
        <v>0.03</v>
      </c>
      <c r="K213" s="83">
        <v>0.15</v>
      </c>
      <c r="L213" s="82">
        <v>1</v>
      </c>
      <c r="M213" s="82"/>
      <c r="N213" s="81">
        <v>1.4</v>
      </c>
      <c r="O213" s="81">
        <v>1.68</v>
      </c>
      <c r="P213" s="81">
        <v>2.23</v>
      </c>
      <c r="Q213" s="81">
        <v>2.39</v>
      </c>
      <c r="R213" s="37"/>
      <c r="S213" s="37">
        <f t="shared" si="59"/>
        <v>0</v>
      </c>
      <c r="T213" s="36">
        <v>13</v>
      </c>
      <c r="U213" s="36">
        <f t="shared" si="60"/>
        <v>530153.21038680011</v>
      </c>
    </row>
    <row r="214" spans="1:143" ht="30" x14ac:dyDescent="0.25">
      <c r="A214" s="79">
        <v>214</v>
      </c>
      <c r="B214" s="80" t="s">
        <v>230</v>
      </c>
      <c r="C214" s="81">
        <v>19007.45</v>
      </c>
      <c r="D214" s="81">
        <f t="shared" si="61"/>
        <v>16726.556</v>
      </c>
      <c r="E214" s="34">
        <v>2.31</v>
      </c>
      <c r="F214" s="35">
        <v>1</v>
      </c>
      <c r="G214" s="82"/>
      <c r="H214" s="83">
        <v>0.6</v>
      </c>
      <c r="I214" s="83">
        <v>0.25</v>
      </c>
      <c r="J214" s="83">
        <v>0.03</v>
      </c>
      <c r="K214" s="83">
        <v>0.12</v>
      </c>
      <c r="L214" s="82">
        <v>1</v>
      </c>
      <c r="M214" s="82"/>
      <c r="N214" s="81">
        <v>1.4</v>
      </c>
      <c r="O214" s="81">
        <v>1.68</v>
      </c>
      <c r="P214" s="81">
        <v>2.23</v>
      </c>
      <c r="Q214" s="81">
        <v>2.39</v>
      </c>
      <c r="R214" s="37">
        <v>44</v>
      </c>
      <c r="S214" s="37">
        <f t="shared" si="59"/>
        <v>3480928.4433924002</v>
      </c>
      <c r="T214" s="36"/>
      <c r="U214" s="36">
        <f t="shared" si="60"/>
        <v>0</v>
      </c>
    </row>
    <row r="215" spans="1:143" s="43" customFormat="1" ht="30" x14ac:dyDescent="0.25">
      <c r="A215" s="79">
        <v>215</v>
      </c>
      <c r="B215" s="80" t="s">
        <v>231</v>
      </c>
      <c r="C215" s="81">
        <v>19007.45</v>
      </c>
      <c r="D215" s="81">
        <f t="shared" si="61"/>
        <v>15396.034500000002</v>
      </c>
      <c r="E215" s="34">
        <v>1.43</v>
      </c>
      <c r="F215" s="35">
        <v>1</v>
      </c>
      <c r="G215" s="82"/>
      <c r="H215" s="83">
        <v>0.6</v>
      </c>
      <c r="I215" s="83">
        <v>0.17</v>
      </c>
      <c r="J215" s="83">
        <v>0.04</v>
      </c>
      <c r="K215" s="83">
        <v>0.19</v>
      </c>
      <c r="L215" s="82">
        <v>1</v>
      </c>
      <c r="M215" s="82"/>
      <c r="N215" s="81">
        <v>1.4</v>
      </c>
      <c r="O215" s="81">
        <v>1.68</v>
      </c>
      <c r="P215" s="81">
        <v>2.23</v>
      </c>
      <c r="Q215" s="81">
        <v>2.39</v>
      </c>
      <c r="R215" s="37">
        <v>0</v>
      </c>
      <c r="S215" s="37">
        <f t="shared" si="59"/>
        <v>0</v>
      </c>
      <c r="T215" s="36"/>
      <c r="U215" s="36">
        <f t="shared" si="60"/>
        <v>0</v>
      </c>
      <c r="V215" s="5"/>
      <c r="W215" s="5"/>
      <c r="X215" s="5"/>
      <c r="Y215" s="5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  <c r="DE215" s="4"/>
      <c r="DF215" s="4"/>
      <c r="DG215" s="4"/>
      <c r="DH215" s="4"/>
      <c r="DI215" s="4"/>
      <c r="DJ215" s="4"/>
      <c r="DK215" s="4"/>
      <c r="DL215" s="4"/>
      <c r="DM215" s="4"/>
      <c r="DN215" s="4"/>
      <c r="DO215" s="4"/>
      <c r="DP215" s="4"/>
      <c r="DQ215" s="4"/>
      <c r="DR215" s="4"/>
      <c r="DS215" s="4"/>
      <c r="DT215" s="4"/>
      <c r="DU215" s="4"/>
      <c r="DV215" s="4"/>
      <c r="DW215" s="4"/>
      <c r="DX215" s="4"/>
      <c r="DY215" s="4"/>
      <c r="DZ215" s="4"/>
      <c r="EA215" s="4"/>
      <c r="EB215" s="4"/>
      <c r="EC215" s="4"/>
      <c r="ED215" s="4"/>
      <c r="EE215" s="4"/>
      <c r="EF215" s="4"/>
      <c r="EG215" s="4"/>
      <c r="EH215" s="4"/>
      <c r="EI215" s="4"/>
      <c r="EJ215" s="4"/>
      <c r="EK215" s="4"/>
      <c r="EL215" s="4"/>
      <c r="EM215" s="4"/>
    </row>
    <row r="216" spans="1:143" ht="30" x14ac:dyDescent="0.25">
      <c r="A216" s="79">
        <v>216</v>
      </c>
      <c r="B216" s="80" t="s">
        <v>232</v>
      </c>
      <c r="C216" s="81">
        <v>19007.45</v>
      </c>
      <c r="D216" s="81">
        <f t="shared" si="61"/>
        <v>15776.183500000003</v>
      </c>
      <c r="E216" s="34">
        <v>1.83</v>
      </c>
      <c r="F216" s="35">
        <v>1</v>
      </c>
      <c r="G216" s="82"/>
      <c r="H216" s="83">
        <v>0.61</v>
      </c>
      <c r="I216" s="83">
        <v>0.18</v>
      </c>
      <c r="J216" s="83">
        <v>0.04</v>
      </c>
      <c r="K216" s="83">
        <v>0.17</v>
      </c>
      <c r="L216" s="82">
        <v>1</v>
      </c>
      <c r="M216" s="82"/>
      <c r="N216" s="81">
        <v>1.4</v>
      </c>
      <c r="O216" s="81">
        <v>1.68</v>
      </c>
      <c r="P216" s="81">
        <v>2.23</v>
      </c>
      <c r="Q216" s="81">
        <v>2.39</v>
      </c>
      <c r="R216" s="37"/>
      <c r="S216" s="37">
        <f t="shared" si="59"/>
        <v>0</v>
      </c>
      <c r="T216" s="36"/>
      <c r="U216" s="36">
        <f t="shared" si="60"/>
        <v>0</v>
      </c>
    </row>
    <row r="217" spans="1:143" ht="30" x14ac:dyDescent="0.25">
      <c r="A217" s="79">
        <v>217</v>
      </c>
      <c r="B217" s="80" t="s">
        <v>233</v>
      </c>
      <c r="C217" s="81">
        <v>19007.45</v>
      </c>
      <c r="D217" s="81">
        <f t="shared" si="61"/>
        <v>15776.183499999999</v>
      </c>
      <c r="E217" s="34">
        <v>1.95</v>
      </c>
      <c r="F217" s="35">
        <v>1</v>
      </c>
      <c r="G217" s="82"/>
      <c r="H217" s="83">
        <v>0.57999999999999996</v>
      </c>
      <c r="I217" s="83">
        <v>0.21</v>
      </c>
      <c r="J217" s="83">
        <v>0.04</v>
      </c>
      <c r="K217" s="83">
        <v>0.17</v>
      </c>
      <c r="L217" s="82">
        <v>1</v>
      </c>
      <c r="M217" s="82"/>
      <c r="N217" s="81">
        <v>1.4</v>
      </c>
      <c r="O217" s="81">
        <v>1.68</v>
      </c>
      <c r="P217" s="81">
        <v>2.23</v>
      </c>
      <c r="Q217" s="81">
        <v>2.39</v>
      </c>
      <c r="R217" s="37"/>
      <c r="S217" s="37">
        <f t="shared" si="59"/>
        <v>0</v>
      </c>
      <c r="T217" s="36"/>
      <c r="U217" s="36">
        <f t="shared" si="60"/>
        <v>0</v>
      </c>
    </row>
    <row r="218" spans="1:143" s="42" customFormat="1" ht="30" x14ac:dyDescent="0.25">
      <c r="A218" s="79">
        <v>118</v>
      </c>
      <c r="B218" s="80" t="s">
        <v>234</v>
      </c>
      <c r="C218" s="81">
        <v>19007.45</v>
      </c>
      <c r="D218" s="81"/>
      <c r="E218" s="34">
        <v>1.8</v>
      </c>
      <c r="F218" s="35">
        <v>1</v>
      </c>
      <c r="G218" s="82"/>
      <c r="H218" s="83">
        <v>0.57999999999999996</v>
      </c>
      <c r="I218" s="83">
        <v>0.21</v>
      </c>
      <c r="J218" s="83">
        <v>0.04</v>
      </c>
      <c r="K218" s="83">
        <v>0.17</v>
      </c>
      <c r="L218" s="82">
        <v>1</v>
      </c>
      <c r="M218" s="82"/>
      <c r="N218" s="81">
        <v>1.4</v>
      </c>
      <c r="O218" s="81">
        <v>1.68</v>
      </c>
      <c r="P218" s="81">
        <v>2.23</v>
      </c>
      <c r="Q218" s="81">
        <v>2.39</v>
      </c>
      <c r="R218" s="37"/>
      <c r="S218" s="37">
        <f t="shared" si="59"/>
        <v>0</v>
      </c>
      <c r="T218" s="36"/>
      <c r="U218" s="36">
        <f t="shared" si="60"/>
        <v>0</v>
      </c>
      <c r="V218" s="5"/>
      <c r="W218" s="5"/>
      <c r="X218" s="5"/>
      <c r="Y218" s="5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  <c r="DE218" s="4"/>
      <c r="DF218" s="4"/>
      <c r="DG218" s="4"/>
      <c r="DH218" s="4"/>
      <c r="DI218" s="4"/>
      <c r="DJ218" s="4"/>
      <c r="DK218" s="4"/>
      <c r="DL218" s="4"/>
      <c r="DM218" s="4"/>
      <c r="DN218" s="4"/>
      <c r="DO218" s="4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  <c r="EC218" s="4"/>
      <c r="ED218" s="4"/>
      <c r="EE218" s="4"/>
      <c r="EF218" s="4"/>
      <c r="EG218" s="4"/>
      <c r="EH218" s="4"/>
      <c r="EI218" s="4"/>
      <c r="EJ218" s="4"/>
      <c r="EK218" s="4"/>
      <c r="EL218" s="4"/>
      <c r="EM218" s="4"/>
    </row>
    <row r="219" spans="1:143" s="43" customFormat="1" ht="30" x14ac:dyDescent="0.25">
      <c r="A219" s="79">
        <v>218</v>
      </c>
      <c r="B219" s="80" t="s">
        <v>235</v>
      </c>
      <c r="C219" s="81">
        <v>19007.45</v>
      </c>
      <c r="D219" s="81">
        <f t="shared" ref="D219:D228" si="62">C219*(H219+I219+J219)</f>
        <v>15015.885500000002</v>
      </c>
      <c r="E219" s="34">
        <v>1.53</v>
      </c>
      <c r="F219" s="35">
        <v>1</v>
      </c>
      <c r="G219" s="82"/>
      <c r="H219" s="83">
        <v>0.53</v>
      </c>
      <c r="I219" s="83">
        <v>0.21</v>
      </c>
      <c r="J219" s="83">
        <v>0.05</v>
      </c>
      <c r="K219" s="83">
        <v>0.21</v>
      </c>
      <c r="L219" s="82">
        <v>1</v>
      </c>
      <c r="M219" s="82"/>
      <c r="N219" s="81">
        <v>1.4</v>
      </c>
      <c r="O219" s="81">
        <v>1.68</v>
      </c>
      <c r="P219" s="81">
        <v>2.23</v>
      </c>
      <c r="Q219" s="81">
        <v>2.39</v>
      </c>
      <c r="R219" s="37">
        <v>0</v>
      </c>
      <c r="S219" s="37">
        <f t="shared" si="59"/>
        <v>0</v>
      </c>
      <c r="T219" s="36"/>
      <c r="U219" s="36">
        <f t="shared" si="60"/>
        <v>0</v>
      </c>
      <c r="V219" s="5"/>
      <c r="W219" s="5"/>
      <c r="X219" s="5"/>
      <c r="Y219" s="5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4"/>
      <c r="DN219" s="4"/>
      <c r="DO219" s="4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  <c r="EC219" s="4"/>
      <c r="ED219" s="4"/>
      <c r="EE219" s="4"/>
      <c r="EF219" s="4"/>
      <c r="EG219" s="4"/>
      <c r="EH219" s="4"/>
      <c r="EI219" s="4"/>
      <c r="EJ219" s="4"/>
      <c r="EK219" s="4"/>
      <c r="EL219" s="4"/>
      <c r="EM219" s="4"/>
    </row>
    <row r="220" spans="1:143" s="43" customFormat="1" ht="30" x14ac:dyDescent="0.25">
      <c r="A220" s="79">
        <v>219</v>
      </c>
      <c r="B220" s="80" t="s">
        <v>236</v>
      </c>
      <c r="C220" s="81">
        <v>19007.45</v>
      </c>
      <c r="D220" s="81">
        <f t="shared" si="62"/>
        <v>15586.109000000002</v>
      </c>
      <c r="E220" s="34">
        <v>1.86</v>
      </c>
      <c r="F220" s="35">
        <v>1</v>
      </c>
      <c r="G220" s="82"/>
      <c r="H220" s="83">
        <v>0.61</v>
      </c>
      <c r="I220" s="83">
        <v>0.17</v>
      </c>
      <c r="J220" s="83">
        <v>0.04</v>
      </c>
      <c r="K220" s="83">
        <v>0.18</v>
      </c>
      <c r="L220" s="82">
        <v>1</v>
      </c>
      <c r="M220" s="82"/>
      <c r="N220" s="81">
        <v>1.4</v>
      </c>
      <c r="O220" s="81">
        <v>1.68</v>
      </c>
      <c r="P220" s="81">
        <v>2.23</v>
      </c>
      <c r="Q220" s="81">
        <v>2.39</v>
      </c>
      <c r="R220" s="37">
        <v>0</v>
      </c>
      <c r="S220" s="37">
        <f t="shared" si="59"/>
        <v>0</v>
      </c>
      <c r="T220" s="36">
        <v>10</v>
      </c>
      <c r="U220" s="36">
        <f t="shared" si="60"/>
        <v>574641.59167799994</v>
      </c>
      <c r="V220" s="5"/>
      <c r="W220" s="5"/>
      <c r="X220" s="5"/>
      <c r="Y220" s="5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  <c r="DE220" s="4"/>
      <c r="DF220" s="4"/>
      <c r="DG220" s="4"/>
      <c r="DH220" s="4"/>
      <c r="DI220" s="4"/>
      <c r="DJ220" s="4"/>
      <c r="DK220" s="4"/>
      <c r="DL220" s="4"/>
      <c r="DM220" s="4"/>
      <c r="DN220" s="4"/>
      <c r="DO220" s="4"/>
      <c r="DP220" s="4"/>
      <c r="DQ220" s="4"/>
      <c r="DR220" s="4"/>
      <c r="DS220" s="4"/>
      <c r="DT220" s="4"/>
      <c r="DU220" s="4"/>
      <c r="DV220" s="4"/>
      <c r="DW220" s="4"/>
      <c r="DX220" s="4"/>
      <c r="DY220" s="4"/>
      <c r="DZ220" s="4"/>
      <c r="EA220" s="4"/>
      <c r="EB220" s="4"/>
      <c r="EC220" s="4"/>
      <c r="ED220" s="4"/>
      <c r="EE220" s="4"/>
      <c r="EF220" s="4"/>
      <c r="EG220" s="4"/>
      <c r="EH220" s="4"/>
      <c r="EI220" s="4"/>
      <c r="EJ220" s="4"/>
      <c r="EK220" s="4"/>
      <c r="EL220" s="4"/>
      <c r="EM220" s="4"/>
    </row>
    <row r="221" spans="1:143" ht="45" x14ac:dyDescent="0.25">
      <c r="A221" s="79">
        <v>220</v>
      </c>
      <c r="B221" s="80" t="s">
        <v>237</v>
      </c>
      <c r="C221" s="81">
        <v>19007.45</v>
      </c>
      <c r="D221" s="81">
        <f t="shared" si="62"/>
        <v>15776.183500000003</v>
      </c>
      <c r="E221" s="34">
        <v>0.76</v>
      </c>
      <c r="F221" s="35">
        <v>1</v>
      </c>
      <c r="G221" s="82"/>
      <c r="H221" s="83">
        <v>0.65</v>
      </c>
      <c r="I221" s="83">
        <v>0.14000000000000001</v>
      </c>
      <c r="J221" s="83">
        <v>0.04</v>
      </c>
      <c r="K221" s="83">
        <v>0.17</v>
      </c>
      <c r="L221" s="82">
        <v>1</v>
      </c>
      <c r="M221" s="82"/>
      <c r="N221" s="81">
        <v>1.4</v>
      </c>
      <c r="O221" s="81">
        <v>1.68</v>
      </c>
      <c r="P221" s="81">
        <v>2.23</v>
      </c>
      <c r="Q221" s="81">
        <v>2.39</v>
      </c>
      <c r="R221" s="37">
        <v>14</v>
      </c>
      <c r="S221" s="37">
        <f t="shared" si="59"/>
        <v>364394.71308239998</v>
      </c>
      <c r="T221" s="36"/>
      <c r="U221" s="36">
        <f t="shared" si="60"/>
        <v>0</v>
      </c>
    </row>
    <row r="222" spans="1:143" ht="31.5" customHeight="1" x14ac:dyDescent="0.25">
      <c r="A222" s="79">
        <v>221</v>
      </c>
      <c r="B222" s="80" t="s">
        <v>238</v>
      </c>
      <c r="C222" s="81">
        <v>19007.45</v>
      </c>
      <c r="D222" s="81">
        <f t="shared" si="62"/>
        <v>15396.034500000002</v>
      </c>
      <c r="E222" s="34">
        <v>0.88</v>
      </c>
      <c r="F222" s="35">
        <v>1</v>
      </c>
      <c r="G222" s="82"/>
      <c r="H222" s="83">
        <v>0.57999999999999996</v>
      </c>
      <c r="I222" s="83">
        <v>0.18</v>
      </c>
      <c r="J222" s="83">
        <v>0.05</v>
      </c>
      <c r="K222" s="83">
        <v>0.19</v>
      </c>
      <c r="L222" s="82">
        <v>1</v>
      </c>
      <c r="M222" s="82"/>
      <c r="N222" s="81">
        <v>1.4</v>
      </c>
      <c r="O222" s="81">
        <v>1.68</v>
      </c>
      <c r="P222" s="81">
        <v>2.23</v>
      </c>
      <c r="Q222" s="81">
        <v>2.39</v>
      </c>
      <c r="R222" s="37">
        <v>311</v>
      </c>
      <c r="S222" s="37">
        <f t="shared" si="59"/>
        <v>9372889.5748488009</v>
      </c>
      <c r="T222" s="36">
        <v>2</v>
      </c>
      <c r="U222" s="36">
        <f t="shared" si="60"/>
        <v>54374.688244800003</v>
      </c>
    </row>
    <row r="223" spans="1:143" x14ac:dyDescent="0.25">
      <c r="A223" s="79">
        <v>222</v>
      </c>
      <c r="B223" s="80" t="s">
        <v>239</v>
      </c>
      <c r="C223" s="81">
        <v>19007.45</v>
      </c>
      <c r="D223" s="81">
        <f t="shared" si="62"/>
        <v>15586.109000000002</v>
      </c>
      <c r="E223" s="34">
        <v>0.89</v>
      </c>
      <c r="F223" s="35">
        <v>1</v>
      </c>
      <c r="G223" s="82"/>
      <c r="H223" s="83">
        <v>0.63</v>
      </c>
      <c r="I223" s="83">
        <v>0.15</v>
      </c>
      <c r="J223" s="83">
        <v>0.04</v>
      </c>
      <c r="K223" s="83">
        <v>0.18</v>
      </c>
      <c r="L223" s="82">
        <v>1</v>
      </c>
      <c r="M223" s="82"/>
      <c r="N223" s="81">
        <v>1.4</v>
      </c>
      <c r="O223" s="81">
        <v>1.68</v>
      </c>
      <c r="P223" s="81">
        <v>2.23</v>
      </c>
      <c r="Q223" s="81">
        <v>2.39</v>
      </c>
      <c r="R223" s="37">
        <v>12</v>
      </c>
      <c r="S223" s="37">
        <f t="shared" si="59"/>
        <v>365764.61801880004</v>
      </c>
      <c r="T223" s="36"/>
      <c r="U223" s="36">
        <f t="shared" si="60"/>
        <v>0</v>
      </c>
    </row>
    <row r="224" spans="1:143" x14ac:dyDescent="0.25">
      <c r="A224" s="79">
        <v>223</v>
      </c>
      <c r="B224" s="80" t="s">
        <v>240</v>
      </c>
      <c r="C224" s="81">
        <v>19007.45</v>
      </c>
      <c r="D224" s="81">
        <f t="shared" si="62"/>
        <v>15205.960000000001</v>
      </c>
      <c r="E224" s="84">
        <v>2.42</v>
      </c>
      <c r="F224" s="35">
        <v>1</v>
      </c>
      <c r="G224" s="82"/>
      <c r="H224" s="83">
        <v>0.47</v>
      </c>
      <c r="I224" s="83">
        <v>0.28000000000000003</v>
      </c>
      <c r="J224" s="83">
        <v>0.05</v>
      </c>
      <c r="K224" s="83">
        <v>0.2</v>
      </c>
      <c r="L224" s="82">
        <v>1</v>
      </c>
      <c r="M224" s="82"/>
      <c r="N224" s="81">
        <v>1.4</v>
      </c>
      <c r="O224" s="81">
        <v>1.68</v>
      </c>
      <c r="P224" s="81">
        <v>2.23</v>
      </c>
      <c r="Q224" s="81">
        <v>2.39</v>
      </c>
      <c r="R224" s="37">
        <v>33</v>
      </c>
      <c r="S224" s="37">
        <f t="shared" si="59"/>
        <v>2735015.2055226001</v>
      </c>
      <c r="T224" s="36">
        <v>10</v>
      </c>
      <c r="U224" s="36">
        <f t="shared" si="60"/>
        <v>747651.96336599998</v>
      </c>
    </row>
    <row r="225" spans="1:143" x14ac:dyDescent="0.25">
      <c r="A225" s="79">
        <v>224</v>
      </c>
      <c r="B225" s="80" t="s">
        <v>241</v>
      </c>
      <c r="C225" s="81">
        <v>19007.45</v>
      </c>
      <c r="D225" s="81">
        <f t="shared" si="62"/>
        <v>15396.034500000002</v>
      </c>
      <c r="E225" s="34">
        <v>0.77</v>
      </c>
      <c r="F225" s="35">
        <v>1</v>
      </c>
      <c r="G225" s="82"/>
      <c r="H225" s="83">
        <v>0.61</v>
      </c>
      <c r="I225" s="83">
        <v>0.16</v>
      </c>
      <c r="J225" s="83">
        <v>0.04</v>
      </c>
      <c r="K225" s="83">
        <v>0.19</v>
      </c>
      <c r="L225" s="82">
        <v>1</v>
      </c>
      <c r="M225" s="82"/>
      <c r="N225" s="81">
        <v>1.4</v>
      </c>
      <c r="O225" s="81">
        <v>1.68</v>
      </c>
      <c r="P225" s="81">
        <v>2.23</v>
      </c>
      <c r="Q225" s="81">
        <v>2.39</v>
      </c>
      <c r="R225" s="37">
        <v>321</v>
      </c>
      <c r="S225" s="37">
        <f t="shared" si="59"/>
        <v>8464985.0782497004</v>
      </c>
      <c r="T225" s="40">
        <v>7</v>
      </c>
      <c r="U225" s="36">
        <f t="shared" si="60"/>
        <v>166522.48274969999</v>
      </c>
    </row>
    <row r="226" spans="1:143" ht="30" x14ac:dyDescent="0.25">
      <c r="A226" s="79">
        <v>225</v>
      </c>
      <c r="B226" s="80" t="s">
        <v>242</v>
      </c>
      <c r="C226" s="81">
        <v>19007.45</v>
      </c>
      <c r="D226" s="81">
        <f t="shared" si="62"/>
        <v>15966.258000000002</v>
      </c>
      <c r="E226" s="34">
        <v>0.84</v>
      </c>
      <c r="F226" s="35">
        <v>1</v>
      </c>
      <c r="G226" s="82"/>
      <c r="H226" s="83">
        <v>0.66</v>
      </c>
      <c r="I226" s="83">
        <v>0.14000000000000001</v>
      </c>
      <c r="J226" s="83">
        <v>0.04</v>
      </c>
      <c r="K226" s="83">
        <v>0.16</v>
      </c>
      <c r="L226" s="82">
        <v>1</v>
      </c>
      <c r="M226" s="82"/>
      <c r="N226" s="81">
        <v>1.4</v>
      </c>
      <c r="O226" s="81">
        <v>1.68</v>
      </c>
      <c r="P226" s="81">
        <v>2.23</v>
      </c>
      <c r="Q226" s="81">
        <v>2.39</v>
      </c>
      <c r="R226" s="37">
        <v>46</v>
      </c>
      <c r="S226" s="37">
        <f t="shared" si="59"/>
        <v>1323328.1685623999</v>
      </c>
      <c r="T226" s="36"/>
      <c r="U226" s="36">
        <f t="shared" si="60"/>
        <v>0</v>
      </c>
    </row>
    <row r="227" spans="1:143" ht="30" x14ac:dyDescent="0.25">
      <c r="A227" s="79">
        <v>226</v>
      </c>
      <c r="B227" s="80" t="s">
        <v>243</v>
      </c>
      <c r="C227" s="81">
        <v>19007.45</v>
      </c>
      <c r="D227" s="81">
        <f t="shared" si="62"/>
        <v>15966.258</v>
      </c>
      <c r="E227" s="34">
        <v>0.68</v>
      </c>
      <c r="F227" s="35">
        <v>1</v>
      </c>
      <c r="G227" s="82"/>
      <c r="H227" s="83">
        <v>0.69</v>
      </c>
      <c r="I227" s="83">
        <v>0.11</v>
      </c>
      <c r="J227" s="83">
        <v>0.04</v>
      </c>
      <c r="K227" s="83">
        <v>0.16</v>
      </c>
      <c r="L227" s="82">
        <v>1</v>
      </c>
      <c r="M227" s="82"/>
      <c r="N227" s="81">
        <v>1.4</v>
      </c>
      <c r="O227" s="81">
        <v>1.68</v>
      </c>
      <c r="P227" s="81">
        <v>2.23</v>
      </c>
      <c r="Q227" s="81">
        <v>2.39</v>
      </c>
      <c r="R227" s="37">
        <v>120</v>
      </c>
      <c r="S227" s="37">
        <f t="shared" si="59"/>
        <v>2794606.0702560004</v>
      </c>
      <c r="T227" s="36"/>
      <c r="U227" s="36">
        <f t="shared" si="60"/>
        <v>0</v>
      </c>
    </row>
    <row r="228" spans="1:143" ht="30" x14ac:dyDescent="0.25">
      <c r="A228" s="79">
        <v>227</v>
      </c>
      <c r="B228" s="80" t="s">
        <v>244</v>
      </c>
      <c r="C228" s="81">
        <v>19007.45</v>
      </c>
      <c r="D228" s="81">
        <f t="shared" si="62"/>
        <v>16156.3325</v>
      </c>
      <c r="E228" s="34">
        <v>0.67</v>
      </c>
      <c r="F228" s="35">
        <v>1</v>
      </c>
      <c r="G228" s="82"/>
      <c r="H228" s="83">
        <v>0.7</v>
      </c>
      <c r="I228" s="83">
        <v>0.11</v>
      </c>
      <c r="J228" s="83">
        <v>0.04</v>
      </c>
      <c r="K228" s="83">
        <v>0.15</v>
      </c>
      <c r="L228" s="82">
        <v>1</v>
      </c>
      <c r="M228" s="82"/>
      <c r="N228" s="81">
        <v>1.4</v>
      </c>
      <c r="O228" s="81">
        <v>1.68</v>
      </c>
      <c r="P228" s="81">
        <v>2.23</v>
      </c>
      <c r="Q228" s="81">
        <v>2.39</v>
      </c>
      <c r="R228" s="37">
        <v>210</v>
      </c>
      <c r="S228" s="37">
        <f t="shared" si="59"/>
        <v>4818640.6137870001</v>
      </c>
      <c r="T228" s="40"/>
      <c r="U228" s="36">
        <f t="shared" si="60"/>
        <v>0</v>
      </c>
    </row>
    <row r="229" spans="1:143" s="42" customFormat="1" x14ac:dyDescent="0.25">
      <c r="A229" s="79">
        <v>119</v>
      </c>
      <c r="B229" s="80" t="s">
        <v>245</v>
      </c>
      <c r="C229" s="81">
        <v>19007.45</v>
      </c>
      <c r="D229" s="81"/>
      <c r="E229" s="34">
        <v>2.57</v>
      </c>
      <c r="F229" s="35">
        <v>1</v>
      </c>
      <c r="G229" s="82"/>
      <c r="H229" s="83"/>
      <c r="I229" s="83"/>
      <c r="J229" s="83"/>
      <c r="K229" s="83"/>
      <c r="L229" s="82">
        <v>1</v>
      </c>
      <c r="M229" s="82"/>
      <c r="N229" s="81">
        <v>1.4</v>
      </c>
      <c r="O229" s="81">
        <v>1.68</v>
      </c>
      <c r="P229" s="81">
        <v>2.23</v>
      </c>
      <c r="Q229" s="81">
        <v>2.39</v>
      </c>
      <c r="R229" s="37">
        <v>0</v>
      </c>
      <c r="S229" s="37">
        <f t="shared" si="59"/>
        <v>0</v>
      </c>
      <c r="T229" s="36"/>
      <c r="U229" s="36">
        <f t="shared" si="60"/>
        <v>0</v>
      </c>
      <c r="V229" s="5"/>
      <c r="W229" s="5"/>
      <c r="X229" s="5"/>
      <c r="Y229" s="5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  <c r="DE229" s="4"/>
      <c r="DF229" s="4"/>
      <c r="DG229" s="4"/>
      <c r="DH229" s="4"/>
      <c r="DI229" s="4"/>
      <c r="DJ229" s="4"/>
      <c r="DK229" s="4"/>
      <c r="DL229" s="4"/>
      <c r="DM229" s="4"/>
      <c r="DN229" s="4"/>
      <c r="DO229" s="4"/>
      <c r="DP229" s="4"/>
      <c r="DQ229" s="4"/>
      <c r="DR229" s="4"/>
      <c r="DS229" s="4"/>
      <c r="DT229" s="4"/>
      <c r="DU229" s="4"/>
      <c r="DV229" s="4"/>
      <c r="DW229" s="4"/>
      <c r="DX229" s="4"/>
      <c r="DY229" s="4"/>
      <c r="DZ229" s="4"/>
      <c r="EA229" s="4"/>
      <c r="EB229" s="4"/>
      <c r="EC229" s="4"/>
      <c r="ED229" s="4"/>
      <c r="EE229" s="4"/>
      <c r="EF229" s="4"/>
      <c r="EG229" s="4"/>
      <c r="EH229" s="4"/>
      <c r="EI229" s="4"/>
      <c r="EJ229" s="4"/>
      <c r="EK229" s="4"/>
      <c r="EL229" s="4"/>
      <c r="EM229" s="4"/>
    </row>
    <row r="230" spans="1:143" s="42" customFormat="1" ht="34.5" customHeight="1" x14ac:dyDescent="0.25">
      <c r="A230" s="79">
        <v>120</v>
      </c>
      <c r="B230" s="80" t="s">
        <v>246</v>
      </c>
      <c r="C230" s="81">
        <v>19007.45</v>
      </c>
      <c r="D230" s="81">
        <f>C230*(H230+I230+J230)</f>
        <v>16536.481500000002</v>
      </c>
      <c r="E230" s="34">
        <v>2.2999999999999998</v>
      </c>
      <c r="F230" s="35">
        <v>1</v>
      </c>
      <c r="G230" s="82"/>
      <c r="H230" s="83">
        <v>0.7</v>
      </c>
      <c r="I230" s="83">
        <v>0.14000000000000001</v>
      </c>
      <c r="J230" s="83">
        <v>0.03</v>
      </c>
      <c r="K230" s="83">
        <v>0.13</v>
      </c>
      <c r="L230" s="82">
        <v>1</v>
      </c>
      <c r="M230" s="82"/>
      <c r="N230" s="81">
        <v>1.4</v>
      </c>
      <c r="O230" s="81">
        <v>1.68</v>
      </c>
      <c r="P230" s="81">
        <v>2.23</v>
      </c>
      <c r="Q230" s="81">
        <v>2.39</v>
      </c>
      <c r="R230" s="37"/>
      <c r="S230" s="37">
        <f t="shared" si="59"/>
        <v>0</v>
      </c>
      <c r="T230" s="36"/>
      <c r="U230" s="36">
        <f t="shared" si="60"/>
        <v>0</v>
      </c>
      <c r="V230" s="5"/>
      <c r="W230" s="5"/>
      <c r="X230" s="5"/>
      <c r="Y230" s="5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  <c r="DE230" s="4"/>
      <c r="DF230" s="4"/>
      <c r="DG230" s="4"/>
      <c r="DH230" s="4"/>
      <c r="DI230" s="4"/>
      <c r="DJ230" s="4"/>
      <c r="DK230" s="4"/>
      <c r="DL230" s="4"/>
      <c r="DM230" s="4"/>
      <c r="DN230" s="4"/>
      <c r="DO230" s="4"/>
      <c r="DP230" s="4"/>
      <c r="DQ230" s="4"/>
      <c r="DR230" s="4"/>
      <c r="DS230" s="4"/>
      <c r="DT230" s="4"/>
      <c r="DU230" s="4"/>
      <c r="DV230" s="4"/>
      <c r="DW230" s="4"/>
      <c r="DX230" s="4"/>
      <c r="DY230" s="4"/>
      <c r="DZ230" s="4"/>
      <c r="EA230" s="4"/>
      <c r="EB230" s="4"/>
      <c r="EC230" s="4"/>
      <c r="ED230" s="4"/>
      <c r="EE230" s="4"/>
      <c r="EF230" s="4"/>
      <c r="EG230" s="4"/>
      <c r="EH230" s="4"/>
      <c r="EI230" s="4"/>
      <c r="EJ230" s="4"/>
      <c r="EK230" s="4"/>
      <c r="EL230" s="4"/>
      <c r="EM230" s="4"/>
    </row>
    <row r="231" spans="1:143" s="42" customFormat="1" ht="36" customHeight="1" x14ac:dyDescent="0.25">
      <c r="A231" s="79">
        <v>228</v>
      </c>
      <c r="B231" s="80" t="s">
        <v>247</v>
      </c>
      <c r="C231" s="81">
        <v>19007.45</v>
      </c>
      <c r="D231" s="81">
        <f>C231*(H231+I231+J231)</f>
        <v>16536.481500000002</v>
      </c>
      <c r="E231" s="34">
        <v>1.19</v>
      </c>
      <c r="F231" s="35">
        <v>1</v>
      </c>
      <c r="G231" s="82"/>
      <c r="H231" s="83">
        <v>0.53</v>
      </c>
      <c r="I231" s="83">
        <v>0.31</v>
      </c>
      <c r="J231" s="83">
        <v>0.03</v>
      </c>
      <c r="K231" s="83">
        <v>0.13</v>
      </c>
      <c r="L231" s="82">
        <v>1</v>
      </c>
      <c r="M231" s="82"/>
      <c r="N231" s="81">
        <v>1.4</v>
      </c>
      <c r="O231" s="81">
        <v>1.68</v>
      </c>
      <c r="P231" s="81">
        <v>2.23</v>
      </c>
      <c r="Q231" s="81">
        <v>2.39</v>
      </c>
      <c r="R231" s="37"/>
      <c r="S231" s="37">
        <f t="shared" si="59"/>
        <v>0</v>
      </c>
      <c r="T231" s="36">
        <v>10</v>
      </c>
      <c r="U231" s="36">
        <f t="shared" si="60"/>
        <v>367647.03983699996</v>
      </c>
      <c r="V231" s="5"/>
      <c r="W231" s="5"/>
      <c r="X231" s="5"/>
      <c r="Y231" s="5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4"/>
      <c r="DN231" s="4"/>
      <c r="DO231" s="4"/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  <c r="EM231" s="4"/>
    </row>
    <row r="232" spans="1:143" s="57" customFormat="1" ht="17.25" customHeight="1" x14ac:dyDescent="0.25">
      <c r="A232" s="85">
        <v>32</v>
      </c>
      <c r="B232" s="86" t="s">
        <v>248</v>
      </c>
      <c r="C232" s="87">
        <v>19007.45</v>
      </c>
      <c r="D232" s="88">
        <f>C232*(H232+I232+J232)</f>
        <v>0</v>
      </c>
      <c r="E232" s="89">
        <v>1.2</v>
      </c>
      <c r="F232" s="52"/>
      <c r="G232" s="90"/>
      <c r="H232" s="91"/>
      <c r="I232" s="91"/>
      <c r="J232" s="91"/>
      <c r="K232" s="91"/>
      <c r="L232" s="90"/>
      <c r="M232" s="90"/>
      <c r="N232" s="87">
        <v>1.4</v>
      </c>
      <c r="O232" s="87">
        <v>1.68</v>
      </c>
      <c r="P232" s="87">
        <v>2.23</v>
      </c>
      <c r="Q232" s="87">
        <v>2.39</v>
      </c>
      <c r="R232" s="29">
        <f t="shared" ref="R232:U232" si="63">SUM(R233:R250)</f>
        <v>784</v>
      </c>
      <c r="S232" s="29">
        <f t="shared" si="63"/>
        <v>26613143.1994428</v>
      </c>
      <c r="T232" s="29">
        <f t="shared" si="63"/>
        <v>84</v>
      </c>
      <c r="U232" s="29">
        <f t="shared" si="63"/>
        <v>3819821.8491972</v>
      </c>
      <c r="V232" s="55"/>
      <c r="W232" s="55"/>
      <c r="X232" s="55"/>
      <c r="Y232" s="55"/>
      <c r="Z232" s="56"/>
      <c r="AA232" s="56"/>
      <c r="AB232" s="56"/>
      <c r="AC232" s="56"/>
      <c r="AD232" s="56"/>
      <c r="AE232" s="56"/>
      <c r="AF232" s="56"/>
      <c r="AG232" s="56"/>
      <c r="AH232" s="56"/>
      <c r="AI232" s="56"/>
      <c r="AJ232" s="56"/>
      <c r="AK232" s="56"/>
      <c r="AL232" s="56"/>
      <c r="AM232" s="56"/>
      <c r="AN232" s="56"/>
      <c r="AO232" s="56"/>
      <c r="AP232" s="56"/>
      <c r="AQ232" s="56"/>
      <c r="AR232" s="56"/>
      <c r="AS232" s="56"/>
      <c r="AT232" s="56"/>
      <c r="AU232" s="56"/>
      <c r="AV232" s="56"/>
      <c r="AW232" s="56"/>
      <c r="AX232" s="56"/>
      <c r="AY232" s="56"/>
      <c r="AZ232" s="56"/>
      <c r="BA232" s="56"/>
      <c r="BB232" s="56"/>
      <c r="BC232" s="56"/>
      <c r="BD232" s="56"/>
      <c r="BE232" s="56"/>
      <c r="BF232" s="56"/>
      <c r="BG232" s="56"/>
      <c r="BH232" s="56"/>
      <c r="BI232" s="56"/>
      <c r="BJ232" s="56"/>
      <c r="BK232" s="56"/>
      <c r="BL232" s="56"/>
      <c r="BM232" s="56"/>
      <c r="BN232" s="56"/>
      <c r="BO232" s="56"/>
      <c r="BP232" s="56"/>
      <c r="BQ232" s="56"/>
      <c r="BR232" s="56"/>
      <c r="BS232" s="56"/>
      <c r="BT232" s="56"/>
      <c r="BU232" s="56"/>
      <c r="BV232" s="56"/>
      <c r="BW232" s="56"/>
      <c r="BX232" s="56"/>
      <c r="BY232" s="56"/>
      <c r="BZ232" s="56"/>
      <c r="CA232" s="56"/>
      <c r="CB232" s="56"/>
      <c r="CC232" s="56"/>
      <c r="CD232" s="56"/>
      <c r="CE232" s="56"/>
      <c r="CF232" s="56"/>
      <c r="CG232" s="56"/>
      <c r="CH232" s="56"/>
      <c r="CI232" s="56"/>
      <c r="CJ232" s="56"/>
      <c r="CK232" s="56"/>
      <c r="CL232" s="56"/>
      <c r="CM232" s="56"/>
      <c r="CN232" s="56"/>
      <c r="CO232" s="56"/>
      <c r="CP232" s="56"/>
      <c r="CQ232" s="56"/>
      <c r="CR232" s="56"/>
      <c r="CS232" s="56"/>
      <c r="CT232" s="56"/>
      <c r="CU232" s="56"/>
      <c r="CV232" s="56"/>
      <c r="CW232" s="56"/>
      <c r="CX232" s="56"/>
      <c r="CY232" s="56"/>
      <c r="CZ232" s="56"/>
      <c r="DA232" s="56"/>
      <c r="DB232" s="56"/>
      <c r="DC232" s="56"/>
      <c r="DD232" s="56"/>
      <c r="DE232" s="56"/>
      <c r="DF232" s="56"/>
      <c r="DG232" s="56"/>
      <c r="DH232" s="56"/>
      <c r="DI232" s="56"/>
      <c r="DJ232" s="56"/>
      <c r="DK232" s="56"/>
      <c r="DL232" s="56"/>
      <c r="DM232" s="56"/>
      <c r="DN232" s="56"/>
      <c r="DO232" s="56"/>
      <c r="DP232" s="56"/>
      <c r="DQ232" s="56"/>
      <c r="DR232" s="56"/>
      <c r="DS232" s="56"/>
      <c r="DT232" s="56"/>
      <c r="DU232" s="56"/>
      <c r="DV232" s="56"/>
      <c r="DW232" s="56"/>
      <c r="DX232" s="56"/>
      <c r="DY232" s="56"/>
      <c r="DZ232" s="56"/>
      <c r="EA232" s="56"/>
      <c r="EB232" s="56"/>
      <c r="EC232" s="56"/>
      <c r="ED232" s="56"/>
      <c r="EE232" s="56"/>
      <c r="EF232" s="56"/>
      <c r="EG232" s="56"/>
      <c r="EH232" s="56"/>
      <c r="EI232" s="56"/>
      <c r="EJ232" s="56"/>
      <c r="EK232" s="56"/>
      <c r="EL232" s="56"/>
      <c r="EM232" s="56"/>
    </row>
    <row r="233" spans="1:143" s="42" customFormat="1" ht="30" x14ac:dyDescent="0.25">
      <c r="A233" s="79">
        <v>121</v>
      </c>
      <c r="B233" s="80" t="s">
        <v>249</v>
      </c>
      <c r="C233" s="81">
        <v>19007.45</v>
      </c>
      <c r="D233" s="81"/>
      <c r="E233" s="81">
        <v>2.0299999999999998</v>
      </c>
      <c r="F233" s="35">
        <v>1</v>
      </c>
      <c r="G233" s="82"/>
      <c r="H233" s="83">
        <v>0.65</v>
      </c>
      <c r="I233" s="83">
        <v>0.15</v>
      </c>
      <c r="J233" s="83">
        <v>0.04</v>
      </c>
      <c r="K233" s="83">
        <v>0.16</v>
      </c>
      <c r="L233" s="82">
        <v>1</v>
      </c>
      <c r="M233" s="82"/>
      <c r="N233" s="81">
        <v>1.4</v>
      </c>
      <c r="O233" s="81">
        <v>1.68</v>
      </c>
      <c r="P233" s="81">
        <v>2.23</v>
      </c>
      <c r="Q233" s="81">
        <v>2.39</v>
      </c>
      <c r="R233" s="37">
        <v>3</v>
      </c>
      <c r="S233" s="37">
        <f t="shared" ref="S233:S250" si="64">R233/12*9*C233*E233*F233*O233*$S$6+R233/12*3*C233*E233*F233*O233*$R$6</f>
        <v>208568.02656690002</v>
      </c>
      <c r="T233" s="30"/>
      <c r="U233" s="36">
        <f t="shared" ref="U233:U250" si="65">T233/12*6*C233*E233*F233*O233*$U$6+T233/12*3*C233*E233*F233*O233*$T$6+T233/12*3*C233*E233*F233*O233*$U$8</f>
        <v>0</v>
      </c>
      <c r="V233" s="5"/>
      <c r="W233" s="5"/>
      <c r="X233" s="5"/>
      <c r="Y233" s="5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4"/>
      <c r="DN233" s="4"/>
      <c r="DO233" s="4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  <c r="EM233" s="4"/>
    </row>
    <row r="234" spans="1:143" s="43" customFormat="1" ht="30" x14ac:dyDescent="0.25">
      <c r="A234" s="79">
        <v>229</v>
      </c>
      <c r="B234" s="80" t="s">
        <v>250</v>
      </c>
      <c r="C234" s="81">
        <v>19007.45</v>
      </c>
      <c r="D234" s="81">
        <f>C234*(H234+I234+J234)</f>
        <v>15966.258000000002</v>
      </c>
      <c r="E234" s="34">
        <v>1.29</v>
      </c>
      <c r="F234" s="35">
        <v>1</v>
      </c>
      <c r="G234" s="82"/>
      <c r="H234" s="83">
        <v>0.65</v>
      </c>
      <c r="I234" s="83">
        <v>0.15</v>
      </c>
      <c r="J234" s="83">
        <v>0.04</v>
      </c>
      <c r="K234" s="83">
        <v>0.16</v>
      </c>
      <c r="L234" s="82">
        <v>1</v>
      </c>
      <c r="M234" s="82"/>
      <c r="N234" s="81">
        <v>1.4</v>
      </c>
      <c r="O234" s="81">
        <v>1.68</v>
      </c>
      <c r="P234" s="81">
        <v>2.23</v>
      </c>
      <c r="Q234" s="81">
        <v>2.39</v>
      </c>
      <c r="R234" s="37">
        <v>2</v>
      </c>
      <c r="S234" s="37">
        <f t="shared" si="64"/>
        <v>88358.868397800019</v>
      </c>
      <c r="T234" s="36">
        <v>2</v>
      </c>
      <c r="U234" s="36">
        <f t="shared" si="65"/>
        <v>79708.349813400011</v>
      </c>
      <c r="V234" s="5"/>
      <c r="W234" s="5"/>
      <c r="X234" s="5"/>
      <c r="Y234" s="5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4"/>
      <c r="DN234" s="4"/>
      <c r="DO234" s="4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  <c r="EM234" s="4"/>
    </row>
    <row r="235" spans="1:143" s="43" customFormat="1" ht="30" x14ac:dyDescent="0.25">
      <c r="A235" s="79">
        <v>230</v>
      </c>
      <c r="B235" s="80" t="s">
        <v>251</v>
      </c>
      <c r="C235" s="81">
        <v>19007.45</v>
      </c>
      <c r="D235" s="81">
        <f>C235*(H235+I235+J235)</f>
        <v>16726.556000000004</v>
      </c>
      <c r="E235" s="34">
        <v>1.57</v>
      </c>
      <c r="F235" s="35">
        <v>1</v>
      </c>
      <c r="G235" s="82"/>
      <c r="H235" s="83">
        <v>0.68</v>
      </c>
      <c r="I235" s="83">
        <v>0.17</v>
      </c>
      <c r="J235" s="83">
        <v>0.03</v>
      </c>
      <c r="K235" s="83">
        <v>0.12</v>
      </c>
      <c r="L235" s="82">
        <v>1</v>
      </c>
      <c r="M235" s="82"/>
      <c r="N235" s="81">
        <v>1.4</v>
      </c>
      <c r="O235" s="81">
        <v>1.68</v>
      </c>
      <c r="P235" s="81">
        <v>2.23</v>
      </c>
      <c r="Q235" s="81">
        <v>2.39</v>
      </c>
      <c r="R235" s="37">
        <v>29</v>
      </c>
      <c r="S235" s="37">
        <f t="shared" si="64"/>
        <v>1559294.2938573002</v>
      </c>
      <c r="T235" s="36">
        <v>24</v>
      </c>
      <c r="U235" s="36">
        <f t="shared" si="65"/>
        <v>1164112.6437864001</v>
      </c>
      <c r="V235" s="5"/>
      <c r="W235" s="5"/>
      <c r="X235" s="5"/>
      <c r="Y235" s="5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  <c r="DE235" s="4"/>
      <c r="DF235" s="4"/>
      <c r="DG235" s="4"/>
      <c r="DH235" s="4"/>
      <c r="DI235" s="4"/>
      <c r="DJ235" s="4"/>
      <c r="DK235" s="4"/>
      <c r="DL235" s="4"/>
      <c r="DM235" s="4"/>
      <c r="DN235" s="4"/>
      <c r="DO235" s="4"/>
      <c r="DP235" s="4"/>
      <c r="DQ235" s="4"/>
      <c r="DR235" s="4"/>
      <c r="DS235" s="4"/>
      <c r="DT235" s="4"/>
      <c r="DU235" s="4"/>
      <c r="DV235" s="4"/>
      <c r="DW235" s="4"/>
      <c r="DX235" s="4"/>
      <c r="DY235" s="4"/>
      <c r="DZ235" s="4"/>
      <c r="EA235" s="4"/>
      <c r="EB235" s="4"/>
      <c r="EC235" s="4"/>
      <c r="ED235" s="4"/>
      <c r="EE235" s="4"/>
      <c r="EF235" s="4"/>
      <c r="EG235" s="4"/>
      <c r="EH235" s="4"/>
      <c r="EI235" s="4"/>
      <c r="EJ235" s="4"/>
      <c r="EK235" s="4"/>
      <c r="EL235" s="4"/>
      <c r="EM235" s="4"/>
    </row>
    <row r="236" spans="1:143" s="43" customFormat="1" ht="30" x14ac:dyDescent="0.25">
      <c r="A236" s="79">
        <v>231</v>
      </c>
      <c r="B236" s="80" t="s">
        <v>252</v>
      </c>
      <c r="C236" s="81">
        <v>19007.45</v>
      </c>
      <c r="D236" s="81">
        <f>C236*(H236+I236+J236)</f>
        <v>15396.034500000002</v>
      </c>
      <c r="E236" s="34">
        <v>2.42</v>
      </c>
      <c r="F236" s="35">
        <v>1</v>
      </c>
      <c r="G236" s="82"/>
      <c r="H236" s="83">
        <v>0.44</v>
      </c>
      <c r="I236" s="83">
        <v>0.33</v>
      </c>
      <c r="J236" s="83">
        <v>0.04</v>
      </c>
      <c r="K236" s="83">
        <v>0.19</v>
      </c>
      <c r="L236" s="82">
        <v>1</v>
      </c>
      <c r="M236" s="82"/>
      <c r="N236" s="81">
        <v>1.4</v>
      </c>
      <c r="O236" s="81">
        <v>1.68</v>
      </c>
      <c r="P236" s="81">
        <v>2.23</v>
      </c>
      <c r="Q236" s="81">
        <v>2.39</v>
      </c>
      <c r="R236" s="37">
        <v>16</v>
      </c>
      <c r="S236" s="37">
        <f t="shared" si="64"/>
        <v>1326067.9784352002</v>
      </c>
      <c r="T236" s="36">
        <v>0</v>
      </c>
      <c r="U236" s="36">
        <f t="shared" si="65"/>
        <v>0</v>
      </c>
      <c r="V236" s="5"/>
      <c r="W236" s="5"/>
      <c r="X236" s="5"/>
      <c r="Y236" s="5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4"/>
      <c r="DN236" s="4"/>
      <c r="DO236" s="4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  <c r="EM236" s="4"/>
    </row>
    <row r="237" spans="1:143" s="43" customFormat="1" ht="30" x14ac:dyDescent="0.25">
      <c r="A237" s="79">
        <v>232</v>
      </c>
      <c r="B237" s="80" t="s">
        <v>253</v>
      </c>
      <c r="C237" s="81">
        <v>19007.45</v>
      </c>
      <c r="D237" s="81">
        <f>C237*(H237+I237+J237)</f>
        <v>15776.183500000003</v>
      </c>
      <c r="E237" s="34">
        <v>2.69</v>
      </c>
      <c r="F237" s="35">
        <v>1</v>
      </c>
      <c r="G237" s="82"/>
      <c r="H237" s="83">
        <v>0.45</v>
      </c>
      <c r="I237" s="83">
        <v>0.34</v>
      </c>
      <c r="J237" s="83">
        <v>0.04</v>
      </c>
      <c r="K237" s="83">
        <v>0.17</v>
      </c>
      <c r="L237" s="82">
        <v>1</v>
      </c>
      <c r="M237" s="82"/>
      <c r="N237" s="81">
        <v>1.4</v>
      </c>
      <c r="O237" s="81">
        <v>1.68</v>
      </c>
      <c r="P237" s="81">
        <v>2.23</v>
      </c>
      <c r="Q237" s="81">
        <v>2.39</v>
      </c>
      <c r="R237" s="37"/>
      <c r="S237" s="37">
        <f t="shared" si="64"/>
        <v>0</v>
      </c>
      <c r="T237" s="36"/>
      <c r="U237" s="36">
        <f t="shared" si="65"/>
        <v>0</v>
      </c>
      <c r="V237" s="5"/>
      <c r="W237" s="5"/>
      <c r="X237" s="5"/>
      <c r="Y237" s="5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4"/>
      <c r="DN237" s="4"/>
      <c r="DO237" s="4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  <c r="EM237" s="4"/>
    </row>
    <row r="238" spans="1:143" s="42" customFormat="1" ht="30" x14ac:dyDescent="0.25">
      <c r="A238" s="79">
        <v>122</v>
      </c>
      <c r="B238" s="80" t="s">
        <v>254</v>
      </c>
      <c r="C238" s="81">
        <v>19007.45</v>
      </c>
      <c r="D238" s="81"/>
      <c r="E238" s="34">
        <v>2.57</v>
      </c>
      <c r="F238" s="35">
        <v>1</v>
      </c>
      <c r="G238" s="82"/>
      <c r="H238" s="83">
        <v>0.64</v>
      </c>
      <c r="I238" s="83">
        <v>0.23</v>
      </c>
      <c r="J238" s="83">
        <v>0.02</v>
      </c>
      <c r="K238" s="83">
        <v>0.11</v>
      </c>
      <c r="L238" s="82">
        <v>1</v>
      </c>
      <c r="M238" s="82"/>
      <c r="N238" s="81">
        <v>1.4</v>
      </c>
      <c r="O238" s="81">
        <v>1.68</v>
      </c>
      <c r="P238" s="81">
        <v>2.23</v>
      </c>
      <c r="Q238" s="81">
        <v>2.39</v>
      </c>
      <c r="R238" s="37">
        <v>1</v>
      </c>
      <c r="S238" s="37">
        <f t="shared" si="64"/>
        <v>88016.392163700002</v>
      </c>
      <c r="T238" s="36"/>
      <c r="U238" s="36">
        <f t="shared" si="65"/>
        <v>0</v>
      </c>
      <c r="V238" s="5"/>
      <c r="W238" s="5"/>
      <c r="X238" s="5"/>
      <c r="Y238" s="5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  <c r="DE238" s="4"/>
      <c r="DF238" s="4"/>
      <c r="DG238" s="4"/>
      <c r="DH238" s="4"/>
      <c r="DI238" s="4"/>
      <c r="DJ238" s="4"/>
      <c r="DK238" s="4"/>
      <c r="DL238" s="4"/>
      <c r="DM238" s="4"/>
      <c r="DN238" s="4"/>
      <c r="DO238" s="4"/>
      <c r="DP238" s="4"/>
      <c r="DQ238" s="4"/>
      <c r="DR238" s="4"/>
      <c r="DS238" s="4"/>
      <c r="DT238" s="4"/>
      <c r="DU238" s="4"/>
      <c r="DV238" s="4"/>
      <c r="DW238" s="4"/>
      <c r="DX238" s="4"/>
      <c r="DY238" s="4"/>
      <c r="DZ238" s="4"/>
      <c r="EA238" s="4"/>
      <c r="EB238" s="4"/>
      <c r="EC238" s="4"/>
      <c r="ED238" s="4"/>
      <c r="EE238" s="4"/>
      <c r="EF238" s="4"/>
      <c r="EG238" s="4"/>
      <c r="EH238" s="4"/>
      <c r="EI238" s="4"/>
      <c r="EJ238" s="4"/>
      <c r="EK238" s="4"/>
      <c r="EL238" s="4"/>
      <c r="EM238" s="4"/>
    </row>
    <row r="239" spans="1:143" s="43" customFormat="1" ht="30" x14ac:dyDescent="0.25">
      <c r="A239" s="79">
        <v>233</v>
      </c>
      <c r="B239" s="80" t="s">
        <v>255</v>
      </c>
      <c r="C239" s="81">
        <v>19007.45</v>
      </c>
      <c r="D239" s="81">
        <f>C239*(H239+I239+J239)</f>
        <v>15586.109000000002</v>
      </c>
      <c r="E239" s="34">
        <v>1.1599999999999999</v>
      </c>
      <c r="F239" s="35">
        <v>1</v>
      </c>
      <c r="G239" s="82"/>
      <c r="H239" s="83">
        <v>0.62</v>
      </c>
      <c r="I239" s="83">
        <v>0.16</v>
      </c>
      <c r="J239" s="83">
        <v>0.04</v>
      </c>
      <c r="K239" s="83">
        <v>0.18</v>
      </c>
      <c r="L239" s="82">
        <v>1</v>
      </c>
      <c r="M239" s="82"/>
      <c r="N239" s="81">
        <v>1.4</v>
      </c>
      <c r="O239" s="81">
        <v>1.68</v>
      </c>
      <c r="P239" s="81">
        <v>2.23</v>
      </c>
      <c r="Q239" s="81">
        <v>2.39</v>
      </c>
      <c r="R239" s="37">
        <v>21</v>
      </c>
      <c r="S239" s="37">
        <f t="shared" si="64"/>
        <v>834272.10626760009</v>
      </c>
      <c r="T239" s="36"/>
      <c r="U239" s="36">
        <f t="shared" si="65"/>
        <v>0</v>
      </c>
      <c r="V239" s="5"/>
      <c r="W239" s="5"/>
      <c r="X239" s="5"/>
      <c r="Y239" s="5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  <c r="DE239" s="4"/>
      <c r="DF239" s="4"/>
      <c r="DG239" s="4"/>
      <c r="DH239" s="4"/>
      <c r="DI239" s="4"/>
      <c r="DJ239" s="4"/>
      <c r="DK239" s="4"/>
      <c r="DL239" s="4"/>
      <c r="DM239" s="4"/>
      <c r="DN239" s="4"/>
      <c r="DO239" s="4"/>
      <c r="DP239" s="4"/>
      <c r="DQ239" s="4"/>
      <c r="DR239" s="4"/>
      <c r="DS239" s="4"/>
      <c r="DT239" s="4"/>
      <c r="DU239" s="4"/>
      <c r="DV239" s="4"/>
      <c r="DW239" s="4"/>
      <c r="DX239" s="4"/>
      <c r="DY239" s="4"/>
      <c r="DZ239" s="4"/>
      <c r="EA239" s="4"/>
      <c r="EB239" s="4"/>
      <c r="EC239" s="4"/>
      <c r="ED239" s="4"/>
      <c r="EE239" s="4"/>
      <c r="EF239" s="4"/>
      <c r="EG239" s="4"/>
      <c r="EH239" s="4"/>
      <c r="EI239" s="4"/>
      <c r="EJ239" s="4"/>
      <c r="EK239" s="4"/>
      <c r="EL239" s="4"/>
      <c r="EM239" s="4"/>
    </row>
    <row r="240" spans="1:143" ht="30" x14ac:dyDescent="0.25">
      <c r="A240" s="79">
        <v>234</v>
      </c>
      <c r="B240" s="80" t="s">
        <v>256</v>
      </c>
      <c r="C240" s="81">
        <v>19007.45</v>
      </c>
      <c r="D240" s="81">
        <f>C240*(H240+I240+J240)</f>
        <v>15966.258</v>
      </c>
      <c r="E240" s="34">
        <v>1.95</v>
      </c>
      <c r="F240" s="35">
        <v>1</v>
      </c>
      <c r="G240" s="82"/>
      <c r="H240" s="83">
        <v>0.56999999999999995</v>
      </c>
      <c r="I240" s="83">
        <v>0.23</v>
      </c>
      <c r="J240" s="83">
        <v>0.04</v>
      </c>
      <c r="K240" s="83">
        <v>0.16</v>
      </c>
      <c r="L240" s="82">
        <v>1</v>
      </c>
      <c r="M240" s="82"/>
      <c r="N240" s="81">
        <v>1.4</v>
      </c>
      <c r="O240" s="81">
        <v>1.68</v>
      </c>
      <c r="P240" s="81">
        <v>2.23</v>
      </c>
      <c r="Q240" s="81">
        <v>2.39</v>
      </c>
      <c r="R240" s="37">
        <v>5</v>
      </c>
      <c r="S240" s="37">
        <f t="shared" si="64"/>
        <v>333914.3282475</v>
      </c>
      <c r="T240" s="36">
        <v>0</v>
      </c>
      <c r="U240" s="36">
        <f t="shared" si="65"/>
        <v>0</v>
      </c>
    </row>
    <row r="241" spans="1:143" ht="30" x14ac:dyDescent="0.25">
      <c r="A241" s="79">
        <v>235</v>
      </c>
      <c r="B241" s="80" t="s">
        <v>257</v>
      </c>
      <c r="C241" s="81">
        <v>19007.45</v>
      </c>
      <c r="D241" s="81">
        <f>C241*(H241+I241+J241)</f>
        <v>16916.630499999999</v>
      </c>
      <c r="E241" s="34">
        <v>2.46</v>
      </c>
      <c r="F241" s="35">
        <v>1</v>
      </c>
      <c r="G241" s="82"/>
      <c r="H241" s="83">
        <v>0.64</v>
      </c>
      <c r="I241" s="83">
        <v>0.23</v>
      </c>
      <c r="J241" s="83">
        <v>0.02</v>
      </c>
      <c r="K241" s="83">
        <v>0.11</v>
      </c>
      <c r="L241" s="82">
        <v>1</v>
      </c>
      <c r="M241" s="82"/>
      <c r="N241" s="81">
        <v>1.4</v>
      </c>
      <c r="O241" s="81">
        <v>1.68</v>
      </c>
      <c r="P241" s="81">
        <v>2.23</v>
      </c>
      <c r="Q241" s="81">
        <v>2.39</v>
      </c>
      <c r="R241" s="37">
        <v>2</v>
      </c>
      <c r="S241" s="37">
        <f t="shared" si="64"/>
        <v>168498.30717719998</v>
      </c>
      <c r="T241" s="36"/>
      <c r="U241" s="36">
        <f t="shared" si="65"/>
        <v>0</v>
      </c>
    </row>
    <row r="242" spans="1:143" x14ac:dyDescent="0.25">
      <c r="A242" s="79">
        <v>236</v>
      </c>
      <c r="B242" s="80" t="s">
        <v>308</v>
      </c>
      <c r="C242" s="81">
        <v>19007.45</v>
      </c>
      <c r="D242" s="81">
        <f>C242*(H242+I242+J242)</f>
        <v>15205.960000000001</v>
      </c>
      <c r="E242" s="34">
        <v>0.82</v>
      </c>
      <c r="F242" s="35">
        <v>1</v>
      </c>
      <c r="G242" s="82"/>
      <c r="H242" s="83">
        <v>0.63</v>
      </c>
      <c r="I242" s="83">
        <v>0.13</v>
      </c>
      <c r="J242" s="83">
        <v>0.04</v>
      </c>
      <c r="K242" s="83">
        <v>0.2</v>
      </c>
      <c r="L242" s="82">
        <v>1</v>
      </c>
      <c r="M242" s="82"/>
      <c r="N242" s="81">
        <v>1.4</v>
      </c>
      <c r="O242" s="81">
        <v>1.68</v>
      </c>
      <c r="P242" s="81">
        <v>2.23</v>
      </c>
      <c r="Q242" s="81">
        <v>2.39</v>
      </c>
      <c r="R242" s="37">
        <v>250</v>
      </c>
      <c r="S242" s="37">
        <f t="shared" si="64"/>
        <v>7020762.7990499996</v>
      </c>
      <c r="T242" s="40"/>
      <c r="U242" s="36">
        <f t="shared" si="65"/>
        <v>0</v>
      </c>
    </row>
    <row r="243" spans="1:143" x14ac:dyDescent="0.25">
      <c r="A243" s="79">
        <v>45</v>
      </c>
      <c r="B243" s="80" t="s">
        <v>309</v>
      </c>
      <c r="C243" s="81">
        <v>19007.45</v>
      </c>
      <c r="D243" s="81"/>
      <c r="E243" s="34">
        <v>0.87</v>
      </c>
      <c r="F243" s="35">
        <v>1</v>
      </c>
      <c r="G243" s="82"/>
      <c r="H243" s="83"/>
      <c r="I243" s="83"/>
      <c r="J243" s="83"/>
      <c r="K243" s="83"/>
      <c r="L243" s="82">
        <v>1</v>
      </c>
      <c r="M243" s="82"/>
      <c r="N243" s="81">
        <v>1.4</v>
      </c>
      <c r="O243" s="81">
        <v>1.68</v>
      </c>
      <c r="P243" s="81">
        <v>2.23</v>
      </c>
      <c r="Q243" s="81">
        <v>2.39</v>
      </c>
      <c r="R243" s="37"/>
      <c r="S243" s="37">
        <f t="shared" si="64"/>
        <v>0</v>
      </c>
      <c r="T243" s="36"/>
      <c r="U243" s="36">
        <f t="shared" si="65"/>
        <v>0</v>
      </c>
    </row>
    <row r="244" spans="1:143" s="43" customFormat="1" ht="30" customHeight="1" x14ac:dyDescent="0.25">
      <c r="A244" s="79">
        <v>237</v>
      </c>
      <c r="B244" s="80" t="s">
        <v>258</v>
      </c>
      <c r="C244" s="81">
        <v>19007.45</v>
      </c>
      <c r="D244" s="81">
        <f>C244*(H244+I244+J244)</f>
        <v>15776.183500000003</v>
      </c>
      <c r="E244" s="34">
        <v>0.86</v>
      </c>
      <c r="F244" s="35">
        <v>1</v>
      </c>
      <c r="G244" s="82"/>
      <c r="H244" s="83">
        <v>0.66</v>
      </c>
      <c r="I244" s="83">
        <v>0.13</v>
      </c>
      <c r="J244" s="83">
        <v>0.04</v>
      </c>
      <c r="K244" s="83">
        <v>0.17</v>
      </c>
      <c r="L244" s="82">
        <v>1</v>
      </c>
      <c r="M244" s="82"/>
      <c r="N244" s="81">
        <v>1.4</v>
      </c>
      <c r="O244" s="81">
        <v>1.68</v>
      </c>
      <c r="P244" s="81">
        <v>2.23</v>
      </c>
      <c r="Q244" s="81">
        <v>2.39</v>
      </c>
      <c r="R244" s="37">
        <v>320</v>
      </c>
      <c r="S244" s="37">
        <f t="shared" si="64"/>
        <v>9424945.9624320008</v>
      </c>
      <c r="T244" s="40"/>
      <c r="U244" s="36">
        <f t="shared" si="65"/>
        <v>0</v>
      </c>
      <c r="V244" s="5"/>
      <c r="W244" s="5"/>
      <c r="X244" s="5"/>
      <c r="Y244" s="5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4"/>
      <c r="DN244" s="4"/>
      <c r="DO244" s="4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  <c r="EM244" s="4"/>
    </row>
    <row r="245" spans="1:143" s="43" customFormat="1" ht="36" customHeight="1" x14ac:dyDescent="0.25">
      <c r="A245" s="79">
        <v>238</v>
      </c>
      <c r="B245" s="80" t="s">
        <v>259</v>
      </c>
      <c r="C245" s="81">
        <v>19007.45</v>
      </c>
      <c r="D245" s="81">
        <f>C245*(H245+I245+J245)</f>
        <v>15966.258000000002</v>
      </c>
      <c r="E245" s="34">
        <v>1.24</v>
      </c>
      <c r="F245" s="35">
        <v>1</v>
      </c>
      <c r="G245" s="82"/>
      <c r="H245" s="83">
        <v>0.62</v>
      </c>
      <c r="I245" s="83">
        <v>0.18</v>
      </c>
      <c r="J245" s="83">
        <v>0.04</v>
      </c>
      <c r="K245" s="83">
        <v>0.16</v>
      </c>
      <c r="L245" s="82">
        <v>1</v>
      </c>
      <c r="M245" s="82"/>
      <c r="N245" s="81">
        <v>1.4</v>
      </c>
      <c r="O245" s="81">
        <v>1.68</v>
      </c>
      <c r="P245" s="81">
        <v>2.23</v>
      </c>
      <c r="Q245" s="81">
        <v>2.39</v>
      </c>
      <c r="R245" s="37">
        <v>75</v>
      </c>
      <c r="S245" s="37">
        <f t="shared" si="64"/>
        <v>3185028.97713</v>
      </c>
      <c r="T245" s="36">
        <v>24</v>
      </c>
      <c r="U245" s="36">
        <f t="shared" si="65"/>
        <v>919426.54668480007</v>
      </c>
      <c r="V245" s="5"/>
      <c r="W245" s="5"/>
      <c r="X245" s="5"/>
      <c r="Y245" s="5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  <c r="EM245" s="4"/>
    </row>
    <row r="246" spans="1:143" s="43" customFormat="1" ht="36" customHeight="1" x14ac:dyDescent="0.25">
      <c r="A246" s="79">
        <v>46</v>
      </c>
      <c r="B246" s="80" t="s">
        <v>260</v>
      </c>
      <c r="C246" s="81">
        <v>19007.45</v>
      </c>
      <c r="D246" s="81"/>
      <c r="E246" s="34">
        <v>0.88</v>
      </c>
      <c r="F246" s="35">
        <v>1</v>
      </c>
      <c r="G246" s="82"/>
      <c r="H246" s="83">
        <v>0.66</v>
      </c>
      <c r="I246" s="83">
        <v>0.13</v>
      </c>
      <c r="J246" s="83">
        <v>0.04</v>
      </c>
      <c r="K246" s="83">
        <v>0.17</v>
      </c>
      <c r="L246" s="82">
        <v>1</v>
      </c>
      <c r="M246" s="82"/>
      <c r="N246" s="81">
        <v>1.4</v>
      </c>
      <c r="O246" s="81">
        <v>1.68</v>
      </c>
      <c r="P246" s="81">
        <v>2.23</v>
      </c>
      <c r="Q246" s="81">
        <v>2.39</v>
      </c>
      <c r="R246" s="37"/>
      <c r="S246" s="37">
        <f t="shared" si="64"/>
        <v>0</v>
      </c>
      <c r="T246" s="36"/>
      <c r="U246" s="36">
        <f t="shared" si="65"/>
        <v>0</v>
      </c>
      <c r="V246" s="5"/>
      <c r="W246" s="5"/>
      <c r="X246" s="5"/>
      <c r="Y246" s="5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  <c r="EM246" s="4"/>
    </row>
    <row r="247" spans="1:143" s="43" customFormat="1" ht="36" customHeight="1" x14ac:dyDescent="0.25">
      <c r="A247" s="79">
        <v>47</v>
      </c>
      <c r="B247" s="80" t="s">
        <v>261</v>
      </c>
      <c r="C247" s="81">
        <v>19007.45</v>
      </c>
      <c r="D247" s="81"/>
      <c r="E247" s="34">
        <v>1.27</v>
      </c>
      <c r="F247" s="35">
        <v>1</v>
      </c>
      <c r="G247" s="82"/>
      <c r="H247" s="83">
        <v>0.62</v>
      </c>
      <c r="I247" s="83">
        <v>0.18</v>
      </c>
      <c r="J247" s="83">
        <v>0.04</v>
      </c>
      <c r="K247" s="83">
        <v>0.16</v>
      </c>
      <c r="L247" s="82">
        <v>1</v>
      </c>
      <c r="M247" s="82"/>
      <c r="N247" s="81">
        <v>1.4</v>
      </c>
      <c r="O247" s="81">
        <v>1.68</v>
      </c>
      <c r="P247" s="81">
        <v>2.23</v>
      </c>
      <c r="Q247" s="81">
        <v>2.39</v>
      </c>
      <c r="R247" s="37"/>
      <c r="S247" s="37">
        <f t="shared" si="64"/>
        <v>0</v>
      </c>
      <c r="T247" s="36"/>
      <c r="U247" s="36">
        <f t="shared" si="65"/>
        <v>0</v>
      </c>
      <c r="V247" s="5"/>
      <c r="W247" s="5"/>
      <c r="X247" s="5"/>
      <c r="Y247" s="5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  <c r="EM247" s="4"/>
    </row>
    <row r="248" spans="1:143" s="43" customFormat="1" ht="30" x14ac:dyDescent="0.25">
      <c r="A248" s="79">
        <v>239</v>
      </c>
      <c r="B248" s="80" t="s">
        <v>262</v>
      </c>
      <c r="C248" s="81">
        <v>19007.45</v>
      </c>
      <c r="D248" s="81">
        <f t="shared" ref="D248:D255" si="66">C248*(H248+I248+J248)</f>
        <v>15586.109000000002</v>
      </c>
      <c r="E248" s="34">
        <v>1.1299999999999999</v>
      </c>
      <c r="F248" s="35">
        <v>1</v>
      </c>
      <c r="G248" s="82"/>
      <c r="H248" s="83">
        <v>0.6</v>
      </c>
      <c r="I248" s="83">
        <v>0.18</v>
      </c>
      <c r="J248" s="83">
        <v>0.04</v>
      </c>
      <c r="K248" s="83">
        <v>0.18</v>
      </c>
      <c r="L248" s="82">
        <v>1</v>
      </c>
      <c r="M248" s="82"/>
      <c r="N248" s="81">
        <v>1.4</v>
      </c>
      <c r="O248" s="81">
        <v>1.68</v>
      </c>
      <c r="P248" s="81">
        <v>2.23</v>
      </c>
      <c r="Q248" s="81">
        <v>2.39</v>
      </c>
      <c r="R248" s="37">
        <v>34</v>
      </c>
      <c r="S248" s="37">
        <f t="shared" si="64"/>
        <v>1315793.6914122</v>
      </c>
      <c r="T248" s="36"/>
      <c r="U248" s="36">
        <f t="shared" si="65"/>
        <v>0</v>
      </c>
      <c r="V248" s="5"/>
      <c r="W248" s="5"/>
      <c r="X248" s="5"/>
      <c r="Y248" s="5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  <c r="EM248" s="4"/>
    </row>
    <row r="249" spans="1:143" ht="30" x14ac:dyDescent="0.25">
      <c r="A249" s="79">
        <v>240</v>
      </c>
      <c r="B249" s="80" t="s">
        <v>263</v>
      </c>
      <c r="C249" s="81">
        <v>19007.45</v>
      </c>
      <c r="D249" s="81">
        <f t="shared" si="66"/>
        <v>15396.034500000002</v>
      </c>
      <c r="E249" s="34">
        <v>1.19</v>
      </c>
      <c r="F249" s="35">
        <v>1</v>
      </c>
      <c r="G249" s="82"/>
      <c r="H249" s="83">
        <v>0.59</v>
      </c>
      <c r="I249" s="83">
        <v>0.18</v>
      </c>
      <c r="J249" s="83">
        <v>0.04</v>
      </c>
      <c r="K249" s="83">
        <v>0.19</v>
      </c>
      <c r="L249" s="82">
        <v>1</v>
      </c>
      <c r="M249" s="82"/>
      <c r="N249" s="81">
        <v>1.4</v>
      </c>
      <c r="O249" s="81">
        <v>1.68</v>
      </c>
      <c r="P249" s="81">
        <v>2.23</v>
      </c>
      <c r="Q249" s="81">
        <v>2.39</v>
      </c>
      <c r="R249" s="37">
        <v>26</v>
      </c>
      <c r="S249" s="37">
        <f t="shared" si="64"/>
        <v>1059621.4683054001</v>
      </c>
      <c r="T249" s="36">
        <v>20</v>
      </c>
      <c r="U249" s="36">
        <f t="shared" si="65"/>
        <v>735294.07967399992</v>
      </c>
    </row>
    <row r="250" spans="1:143" ht="30" x14ac:dyDescent="0.25">
      <c r="A250" s="79">
        <v>241</v>
      </c>
      <c r="B250" s="80" t="s">
        <v>264</v>
      </c>
      <c r="C250" s="81">
        <v>19007.45</v>
      </c>
      <c r="D250" s="81">
        <f t="shared" si="66"/>
        <v>15776.183500000003</v>
      </c>
      <c r="E250" s="34">
        <v>2.13</v>
      </c>
      <c r="F250" s="35">
        <v>1</v>
      </c>
      <c r="G250" s="82"/>
      <c r="H250" s="83">
        <v>0.49</v>
      </c>
      <c r="I250" s="83">
        <v>0.3</v>
      </c>
      <c r="J250" s="83">
        <v>0.04</v>
      </c>
      <c r="K250" s="83">
        <v>0.17</v>
      </c>
      <c r="L250" s="82">
        <v>1</v>
      </c>
      <c r="M250" s="82"/>
      <c r="N250" s="81">
        <v>1.4</v>
      </c>
      <c r="O250" s="81">
        <v>1.68</v>
      </c>
      <c r="P250" s="81">
        <v>2.23</v>
      </c>
      <c r="Q250" s="81">
        <v>2.39</v>
      </c>
      <c r="R250" s="37">
        <v>0</v>
      </c>
      <c r="S250" s="37">
        <f t="shared" si="64"/>
        <v>0</v>
      </c>
      <c r="T250" s="36">
        <v>14</v>
      </c>
      <c r="U250" s="36">
        <f t="shared" si="65"/>
        <v>921280.2292386</v>
      </c>
    </row>
    <row r="251" spans="1:143" s="57" customFormat="1" x14ac:dyDescent="0.25">
      <c r="A251" s="85">
        <v>33</v>
      </c>
      <c r="B251" s="86" t="s">
        <v>265</v>
      </c>
      <c r="C251" s="87">
        <v>19007.45</v>
      </c>
      <c r="D251" s="88">
        <f t="shared" si="66"/>
        <v>0</v>
      </c>
      <c r="E251" s="89">
        <v>1.9</v>
      </c>
      <c r="F251" s="52"/>
      <c r="G251" s="90"/>
      <c r="H251" s="91"/>
      <c r="I251" s="91"/>
      <c r="J251" s="91"/>
      <c r="K251" s="91"/>
      <c r="L251" s="90"/>
      <c r="M251" s="90"/>
      <c r="N251" s="87">
        <v>1.4</v>
      </c>
      <c r="O251" s="87">
        <v>1.68</v>
      </c>
      <c r="P251" s="87">
        <v>2.23</v>
      </c>
      <c r="Q251" s="87">
        <v>2.39</v>
      </c>
      <c r="R251" s="29">
        <f t="shared" ref="R251:U251" si="67">SUM(R252:R253)</f>
        <v>75</v>
      </c>
      <c r="S251" s="29">
        <f t="shared" si="67"/>
        <v>4505274.8595855003</v>
      </c>
      <c r="T251" s="29">
        <f t="shared" si="67"/>
        <v>0</v>
      </c>
      <c r="U251" s="29">
        <f t="shared" si="67"/>
        <v>0</v>
      </c>
      <c r="V251" s="55"/>
      <c r="W251" s="55"/>
      <c r="X251" s="55"/>
      <c r="Y251" s="55"/>
      <c r="Z251" s="56"/>
      <c r="AA251" s="56"/>
      <c r="AB251" s="56"/>
      <c r="AC251" s="56"/>
      <c r="AD251" s="56"/>
      <c r="AE251" s="56"/>
      <c r="AF251" s="56"/>
      <c r="AG251" s="56"/>
      <c r="AH251" s="56"/>
      <c r="AI251" s="56"/>
      <c r="AJ251" s="56"/>
      <c r="AK251" s="56"/>
      <c r="AL251" s="56"/>
      <c r="AM251" s="56"/>
      <c r="AN251" s="56"/>
      <c r="AO251" s="56"/>
      <c r="AP251" s="56"/>
      <c r="AQ251" s="56"/>
      <c r="AR251" s="56"/>
      <c r="AS251" s="56"/>
      <c r="AT251" s="56"/>
      <c r="AU251" s="56"/>
      <c r="AV251" s="56"/>
      <c r="AW251" s="56"/>
      <c r="AX251" s="56"/>
      <c r="AY251" s="56"/>
      <c r="AZ251" s="56"/>
      <c r="BA251" s="56"/>
      <c r="BB251" s="56"/>
      <c r="BC251" s="56"/>
      <c r="BD251" s="56"/>
      <c r="BE251" s="56"/>
      <c r="BF251" s="56"/>
      <c r="BG251" s="56"/>
      <c r="BH251" s="56"/>
      <c r="BI251" s="56"/>
      <c r="BJ251" s="56"/>
      <c r="BK251" s="56"/>
      <c r="BL251" s="56"/>
      <c r="BM251" s="56"/>
      <c r="BN251" s="56"/>
      <c r="BO251" s="56"/>
      <c r="BP251" s="56"/>
      <c r="BQ251" s="56"/>
      <c r="BR251" s="56"/>
      <c r="BS251" s="56"/>
      <c r="BT251" s="56"/>
      <c r="BU251" s="56"/>
      <c r="BV251" s="56"/>
      <c r="BW251" s="56"/>
      <c r="BX251" s="56"/>
      <c r="BY251" s="56"/>
      <c r="BZ251" s="56"/>
      <c r="CA251" s="56"/>
      <c r="CB251" s="56"/>
      <c r="CC251" s="56"/>
      <c r="CD251" s="56"/>
      <c r="CE251" s="56"/>
      <c r="CF251" s="56"/>
      <c r="CG251" s="56"/>
      <c r="CH251" s="56"/>
      <c r="CI251" s="56"/>
      <c r="CJ251" s="56"/>
      <c r="CK251" s="56"/>
      <c r="CL251" s="56"/>
      <c r="CM251" s="56"/>
      <c r="CN251" s="56"/>
      <c r="CO251" s="56"/>
      <c r="CP251" s="56"/>
      <c r="CQ251" s="56"/>
      <c r="CR251" s="56"/>
      <c r="CS251" s="56"/>
      <c r="CT251" s="56"/>
      <c r="CU251" s="56"/>
      <c r="CV251" s="56"/>
      <c r="CW251" s="56"/>
      <c r="CX251" s="56"/>
      <c r="CY251" s="56"/>
      <c r="CZ251" s="56"/>
      <c r="DA251" s="56"/>
      <c r="DB251" s="56"/>
      <c r="DC251" s="56"/>
      <c r="DD251" s="56"/>
      <c r="DE251" s="56"/>
      <c r="DF251" s="56"/>
      <c r="DG251" s="56"/>
      <c r="DH251" s="56"/>
      <c r="DI251" s="56"/>
      <c r="DJ251" s="56"/>
      <c r="DK251" s="56"/>
      <c r="DL251" s="56"/>
      <c r="DM251" s="56"/>
      <c r="DN251" s="56"/>
      <c r="DO251" s="56"/>
      <c r="DP251" s="56"/>
      <c r="DQ251" s="56"/>
      <c r="DR251" s="56"/>
      <c r="DS251" s="56"/>
      <c r="DT251" s="56"/>
      <c r="DU251" s="56"/>
      <c r="DV251" s="56"/>
      <c r="DW251" s="56"/>
      <c r="DX251" s="56"/>
      <c r="DY251" s="56"/>
      <c r="DZ251" s="56"/>
      <c r="EA251" s="56"/>
      <c r="EB251" s="56"/>
      <c r="EC251" s="56"/>
      <c r="ED251" s="56"/>
      <c r="EE251" s="56"/>
      <c r="EF251" s="56"/>
      <c r="EG251" s="56"/>
      <c r="EH251" s="56"/>
      <c r="EI251" s="56"/>
      <c r="EJ251" s="56"/>
      <c r="EK251" s="56"/>
      <c r="EL251" s="56"/>
      <c r="EM251" s="56"/>
    </row>
    <row r="252" spans="1:143" s="43" customFormat="1" x14ac:dyDescent="0.25">
      <c r="A252" s="79">
        <v>242</v>
      </c>
      <c r="B252" s="80" t="s">
        <v>266</v>
      </c>
      <c r="C252" s="81">
        <v>19007.45</v>
      </c>
      <c r="D252" s="81">
        <f t="shared" si="66"/>
        <v>15205.960000000001</v>
      </c>
      <c r="E252" s="34">
        <v>1.17</v>
      </c>
      <c r="F252" s="35">
        <v>1</v>
      </c>
      <c r="G252" s="82"/>
      <c r="H252" s="83">
        <v>0.53</v>
      </c>
      <c r="I252" s="83">
        <v>0.23</v>
      </c>
      <c r="J252" s="83">
        <v>0.04</v>
      </c>
      <c r="K252" s="83">
        <v>0.2</v>
      </c>
      <c r="L252" s="82">
        <v>1</v>
      </c>
      <c r="M252" s="82"/>
      <c r="N252" s="81">
        <v>1.4</v>
      </c>
      <c r="O252" s="81">
        <v>1.68</v>
      </c>
      <c r="P252" s="81">
        <v>2.23</v>
      </c>
      <c r="Q252" s="81">
        <v>2.39</v>
      </c>
      <c r="R252" s="37">
        <v>15</v>
      </c>
      <c r="S252" s="37">
        <f>R252/12*9*C252*E252*F252*O252*$S$6+R252/12*3*C252*E252*F252*O252*$R$6</f>
        <v>601045.79084549996</v>
      </c>
      <c r="T252" s="36"/>
      <c r="U252" s="36">
        <f>T252/12*6*C252*E252*F252*O252*$U$6+T252/12*3*C252*E252*F252*O252*$T$6+T252/12*3*C252*E252*F252*O252*$U$8</f>
        <v>0</v>
      </c>
      <c r="V252" s="5"/>
      <c r="W252" s="5"/>
      <c r="X252" s="5"/>
      <c r="Y252" s="5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  <c r="DE252" s="4"/>
      <c r="DF252" s="4"/>
      <c r="DG252" s="4"/>
      <c r="DH252" s="4"/>
      <c r="DI252" s="4"/>
      <c r="DJ252" s="4"/>
      <c r="DK252" s="4"/>
      <c r="DL252" s="4"/>
      <c r="DM252" s="4"/>
      <c r="DN252" s="4"/>
      <c r="DO252" s="4"/>
      <c r="DP252" s="4"/>
      <c r="DQ252" s="4"/>
      <c r="DR252" s="4"/>
      <c r="DS252" s="4"/>
      <c r="DT252" s="4"/>
      <c r="DU252" s="4"/>
      <c r="DV252" s="4"/>
      <c r="DW252" s="4"/>
      <c r="DX252" s="4"/>
      <c r="DY252" s="4"/>
      <c r="DZ252" s="4"/>
      <c r="EA252" s="4"/>
      <c r="EB252" s="4"/>
      <c r="EC252" s="4"/>
      <c r="ED252" s="4"/>
      <c r="EE252" s="4"/>
      <c r="EF252" s="4"/>
      <c r="EG252" s="4"/>
      <c r="EH252" s="4"/>
      <c r="EI252" s="4"/>
      <c r="EJ252" s="4"/>
      <c r="EK252" s="4"/>
      <c r="EL252" s="4"/>
      <c r="EM252" s="4"/>
    </row>
    <row r="253" spans="1:143" s="43" customFormat="1" x14ac:dyDescent="0.25">
      <c r="A253" s="79">
        <v>243</v>
      </c>
      <c r="B253" s="80" t="s">
        <v>267</v>
      </c>
      <c r="C253" s="81">
        <v>19007.45</v>
      </c>
      <c r="D253" s="81">
        <f t="shared" si="66"/>
        <v>15205.960000000001</v>
      </c>
      <c r="E253" s="34">
        <v>1.9</v>
      </c>
      <c r="F253" s="35">
        <v>1</v>
      </c>
      <c r="G253" s="82"/>
      <c r="H253" s="83">
        <v>0.53</v>
      </c>
      <c r="I253" s="83">
        <v>0.23</v>
      </c>
      <c r="J253" s="83">
        <v>0.04</v>
      </c>
      <c r="K253" s="83">
        <v>0.2</v>
      </c>
      <c r="L253" s="82">
        <v>1</v>
      </c>
      <c r="M253" s="82"/>
      <c r="N253" s="81">
        <v>1.4</v>
      </c>
      <c r="O253" s="81">
        <v>1.68</v>
      </c>
      <c r="P253" s="81">
        <v>2.23</v>
      </c>
      <c r="Q253" s="81">
        <v>2.39</v>
      </c>
      <c r="R253" s="37">
        <v>60</v>
      </c>
      <c r="S253" s="37">
        <f>R253/12*9*C253*E253*F253*O253*$S$6+R253/12*3*C253*E253*F253*O253*$R$6</f>
        <v>3904229.06874</v>
      </c>
      <c r="T253" s="36"/>
      <c r="U253" s="36">
        <f>T253/12*6*C253*E253*F253*O253*$U$6+T253/12*3*C253*E253*F253*O253*$T$6+T253/12*3*C253*E253*F253*O253*$U$8</f>
        <v>0</v>
      </c>
      <c r="V253" s="5"/>
      <c r="W253" s="5"/>
      <c r="X253" s="5"/>
      <c r="Y253" s="5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  <c r="DE253" s="4"/>
      <c r="DF253" s="4"/>
      <c r="DG253" s="4"/>
      <c r="DH253" s="4"/>
      <c r="DI253" s="4"/>
      <c r="DJ253" s="4"/>
      <c r="DK253" s="4"/>
      <c r="DL253" s="4"/>
      <c r="DM253" s="4"/>
      <c r="DN253" s="4"/>
      <c r="DO253" s="4"/>
      <c r="DP253" s="4"/>
      <c r="DQ253" s="4"/>
      <c r="DR253" s="4"/>
      <c r="DS253" s="4"/>
      <c r="DT253" s="4"/>
      <c r="DU253" s="4"/>
      <c r="DV253" s="4"/>
      <c r="DW253" s="4"/>
      <c r="DX253" s="4"/>
      <c r="DY253" s="4"/>
      <c r="DZ253" s="4"/>
      <c r="EA253" s="4"/>
      <c r="EB253" s="4"/>
      <c r="EC253" s="4"/>
      <c r="ED253" s="4"/>
      <c r="EE253" s="4"/>
      <c r="EF253" s="4"/>
      <c r="EG253" s="4"/>
      <c r="EH253" s="4"/>
      <c r="EI253" s="4"/>
      <c r="EJ253" s="4"/>
      <c r="EK253" s="4"/>
      <c r="EL253" s="4"/>
      <c r="EM253" s="4"/>
    </row>
    <row r="254" spans="1:143" s="57" customFormat="1" ht="18" customHeight="1" x14ac:dyDescent="0.25">
      <c r="A254" s="85">
        <v>34</v>
      </c>
      <c r="B254" s="86" t="s">
        <v>268</v>
      </c>
      <c r="C254" s="87">
        <v>19007.45</v>
      </c>
      <c r="D254" s="88">
        <f t="shared" si="66"/>
        <v>0</v>
      </c>
      <c r="E254" s="89">
        <v>1.18</v>
      </c>
      <c r="F254" s="52"/>
      <c r="G254" s="90"/>
      <c r="H254" s="91"/>
      <c r="I254" s="91"/>
      <c r="J254" s="91"/>
      <c r="K254" s="91"/>
      <c r="L254" s="90"/>
      <c r="M254" s="90"/>
      <c r="N254" s="87">
        <v>1.4</v>
      </c>
      <c r="O254" s="87">
        <v>1.68</v>
      </c>
      <c r="P254" s="87">
        <v>2.23</v>
      </c>
      <c r="Q254" s="87">
        <v>2.39</v>
      </c>
      <c r="R254" s="29">
        <f t="shared" ref="R254:U254" si="68">SUM(R255:R260)</f>
        <v>233</v>
      </c>
      <c r="S254" s="29">
        <f t="shared" si="68"/>
        <v>6864593.6363004018</v>
      </c>
      <c r="T254" s="29">
        <f t="shared" si="68"/>
        <v>0</v>
      </c>
      <c r="U254" s="29">
        <f t="shared" si="68"/>
        <v>0</v>
      </c>
      <c r="V254" s="55"/>
      <c r="W254" s="55"/>
      <c r="X254" s="55"/>
      <c r="Y254" s="55"/>
      <c r="Z254" s="56"/>
      <c r="AA254" s="56"/>
      <c r="AB254" s="56"/>
      <c r="AC254" s="56"/>
      <c r="AD254" s="56"/>
      <c r="AE254" s="56"/>
      <c r="AF254" s="56"/>
      <c r="AG254" s="56"/>
      <c r="AH254" s="56"/>
      <c r="AI254" s="56"/>
      <c r="AJ254" s="56"/>
      <c r="AK254" s="56"/>
      <c r="AL254" s="56"/>
      <c r="AM254" s="56"/>
      <c r="AN254" s="56"/>
      <c r="AO254" s="56"/>
      <c r="AP254" s="56"/>
      <c r="AQ254" s="56"/>
      <c r="AR254" s="56"/>
      <c r="AS254" s="56"/>
      <c r="AT254" s="56"/>
      <c r="AU254" s="56"/>
      <c r="AV254" s="56"/>
      <c r="AW254" s="56"/>
      <c r="AX254" s="56"/>
      <c r="AY254" s="56"/>
      <c r="AZ254" s="56"/>
      <c r="BA254" s="56"/>
      <c r="BB254" s="56"/>
      <c r="BC254" s="56"/>
      <c r="BD254" s="56"/>
      <c r="BE254" s="56"/>
      <c r="BF254" s="56"/>
      <c r="BG254" s="56"/>
      <c r="BH254" s="56"/>
      <c r="BI254" s="56"/>
      <c r="BJ254" s="56"/>
      <c r="BK254" s="56"/>
      <c r="BL254" s="56"/>
      <c r="BM254" s="56"/>
      <c r="BN254" s="56"/>
      <c r="BO254" s="56"/>
      <c r="BP254" s="56"/>
      <c r="BQ254" s="56"/>
      <c r="BR254" s="56"/>
      <c r="BS254" s="56"/>
      <c r="BT254" s="56"/>
      <c r="BU254" s="56"/>
      <c r="BV254" s="56"/>
      <c r="BW254" s="56"/>
      <c r="BX254" s="56"/>
      <c r="BY254" s="56"/>
      <c r="BZ254" s="56"/>
      <c r="CA254" s="56"/>
      <c r="CB254" s="56"/>
      <c r="CC254" s="56"/>
      <c r="CD254" s="56"/>
      <c r="CE254" s="56"/>
      <c r="CF254" s="56"/>
      <c r="CG254" s="56"/>
      <c r="CH254" s="56"/>
      <c r="CI254" s="56"/>
      <c r="CJ254" s="56"/>
      <c r="CK254" s="56"/>
      <c r="CL254" s="56"/>
      <c r="CM254" s="56"/>
      <c r="CN254" s="56"/>
      <c r="CO254" s="56"/>
      <c r="CP254" s="56"/>
      <c r="CQ254" s="56"/>
      <c r="CR254" s="56"/>
      <c r="CS254" s="56"/>
      <c r="CT254" s="56"/>
      <c r="CU254" s="56"/>
      <c r="CV254" s="56"/>
      <c r="CW254" s="56"/>
      <c r="CX254" s="56"/>
      <c r="CY254" s="56"/>
      <c r="CZ254" s="56"/>
      <c r="DA254" s="56"/>
      <c r="DB254" s="56"/>
      <c r="DC254" s="56"/>
      <c r="DD254" s="56"/>
      <c r="DE254" s="56"/>
      <c r="DF254" s="56"/>
      <c r="DG254" s="56"/>
      <c r="DH254" s="56"/>
      <c r="DI254" s="56"/>
      <c r="DJ254" s="56"/>
      <c r="DK254" s="56"/>
      <c r="DL254" s="56"/>
      <c r="DM254" s="56"/>
      <c r="DN254" s="56"/>
      <c r="DO254" s="56"/>
      <c r="DP254" s="56"/>
      <c r="DQ254" s="56"/>
      <c r="DR254" s="56"/>
      <c r="DS254" s="56"/>
      <c r="DT254" s="56"/>
      <c r="DU254" s="56"/>
      <c r="DV254" s="56"/>
      <c r="DW254" s="56"/>
      <c r="DX254" s="56"/>
      <c r="DY254" s="56"/>
      <c r="DZ254" s="56"/>
      <c r="EA254" s="56"/>
      <c r="EB254" s="56"/>
      <c r="EC254" s="56"/>
      <c r="ED254" s="56"/>
      <c r="EE254" s="56"/>
      <c r="EF254" s="56"/>
      <c r="EG254" s="56"/>
      <c r="EH254" s="56"/>
      <c r="EI254" s="56"/>
      <c r="EJ254" s="56"/>
      <c r="EK254" s="56"/>
      <c r="EL254" s="56"/>
      <c r="EM254" s="56"/>
    </row>
    <row r="255" spans="1:143" ht="30" x14ac:dyDescent="0.25">
      <c r="A255" s="79">
        <v>244</v>
      </c>
      <c r="B255" s="92" t="s">
        <v>269</v>
      </c>
      <c r="C255" s="81">
        <v>19007.45</v>
      </c>
      <c r="D255" s="81">
        <f t="shared" si="66"/>
        <v>16156.3325</v>
      </c>
      <c r="E255" s="34">
        <v>0.89</v>
      </c>
      <c r="F255" s="35">
        <v>0.8</v>
      </c>
      <c r="G255" s="82"/>
      <c r="H255" s="83">
        <v>0.69</v>
      </c>
      <c r="I255" s="83">
        <v>0.13</v>
      </c>
      <c r="J255" s="83">
        <v>0.03</v>
      </c>
      <c r="K255" s="83">
        <v>0.15</v>
      </c>
      <c r="L255" s="82">
        <v>0.8</v>
      </c>
      <c r="M255" s="82"/>
      <c r="N255" s="81">
        <v>1.4</v>
      </c>
      <c r="O255" s="81">
        <v>1.68</v>
      </c>
      <c r="P255" s="81">
        <v>2.23</v>
      </c>
      <c r="Q255" s="81">
        <v>2.39</v>
      </c>
      <c r="R255" s="37">
        <v>130</v>
      </c>
      <c r="S255" s="37">
        <f t="shared" ref="S255:S260" si="69">R255/12*9*C255*E255*F255*O255*$S$6+R255/12*3*C255*E255*F255*O255*$R$6</f>
        <v>3169960.0228296006</v>
      </c>
      <c r="T255" s="36">
        <v>0</v>
      </c>
      <c r="U255" s="36">
        <f t="shared" ref="U255:U260" si="70">T255/12*6*C255*E255*F255*O255*$U$6+T255/12*3*C255*E255*F255*O255*$T$6+T255/12*3*C255*E255*F255*O255*$U$8</f>
        <v>0</v>
      </c>
    </row>
    <row r="256" spans="1:143" ht="30" x14ac:dyDescent="0.25">
      <c r="A256" s="79">
        <v>166</v>
      </c>
      <c r="B256" s="92" t="s">
        <v>270</v>
      </c>
      <c r="C256" s="81">
        <v>19007.45</v>
      </c>
      <c r="D256" s="81"/>
      <c r="E256" s="34">
        <v>0.99</v>
      </c>
      <c r="F256" s="35">
        <v>0.8</v>
      </c>
      <c r="G256" s="82"/>
      <c r="H256" s="83">
        <v>0.69</v>
      </c>
      <c r="I256" s="83">
        <v>0.13</v>
      </c>
      <c r="J256" s="83">
        <v>0.03</v>
      </c>
      <c r="K256" s="83">
        <v>0.15</v>
      </c>
      <c r="L256" s="82">
        <v>0.8</v>
      </c>
      <c r="M256" s="82"/>
      <c r="N256" s="81">
        <v>1.4</v>
      </c>
      <c r="O256" s="81">
        <v>1.68</v>
      </c>
      <c r="P256" s="81">
        <v>2.23</v>
      </c>
      <c r="Q256" s="81">
        <v>2.39</v>
      </c>
      <c r="R256" s="37">
        <v>50</v>
      </c>
      <c r="S256" s="37">
        <f t="shared" si="69"/>
        <v>1356205.8870360001</v>
      </c>
      <c r="T256" s="36"/>
      <c r="U256" s="36">
        <f t="shared" si="70"/>
        <v>0</v>
      </c>
    </row>
    <row r="257" spans="1:143" x14ac:dyDescent="0.25">
      <c r="A257" s="79">
        <v>245</v>
      </c>
      <c r="B257" s="80" t="s">
        <v>271</v>
      </c>
      <c r="C257" s="81">
        <v>19007.45</v>
      </c>
      <c r="D257" s="81">
        <f t="shared" ref="D257:D262" si="71">C257*(H257+I257+J257)</f>
        <v>16156.3325</v>
      </c>
      <c r="E257" s="34">
        <v>0.74</v>
      </c>
      <c r="F257" s="35">
        <v>0.8</v>
      </c>
      <c r="G257" s="82"/>
      <c r="H257" s="83">
        <v>0.71</v>
      </c>
      <c r="I257" s="83">
        <v>0.11</v>
      </c>
      <c r="J257" s="83">
        <v>0.03</v>
      </c>
      <c r="K257" s="83">
        <v>0.15</v>
      </c>
      <c r="L257" s="82">
        <v>0.8</v>
      </c>
      <c r="M257" s="82"/>
      <c r="N257" s="81">
        <v>1.4</v>
      </c>
      <c r="O257" s="81">
        <v>1.68</v>
      </c>
      <c r="P257" s="81">
        <v>2.23</v>
      </c>
      <c r="Q257" s="81">
        <v>2.39</v>
      </c>
      <c r="R257" s="37"/>
      <c r="S257" s="37">
        <f t="shared" si="69"/>
        <v>0</v>
      </c>
      <c r="T257" s="36">
        <v>0</v>
      </c>
      <c r="U257" s="36">
        <f t="shared" si="70"/>
        <v>0</v>
      </c>
    </row>
    <row r="258" spans="1:143" x14ac:dyDescent="0.25">
      <c r="A258" s="79">
        <v>246</v>
      </c>
      <c r="B258" s="80" t="s">
        <v>272</v>
      </c>
      <c r="C258" s="81">
        <v>19007.45</v>
      </c>
      <c r="D258" s="81">
        <f t="shared" si="71"/>
        <v>16726.556</v>
      </c>
      <c r="E258" s="34">
        <v>1.27</v>
      </c>
      <c r="F258" s="35">
        <v>0.8</v>
      </c>
      <c r="G258" s="82"/>
      <c r="H258" s="83">
        <v>0.71</v>
      </c>
      <c r="I258" s="83">
        <v>0.14000000000000001</v>
      </c>
      <c r="J258" s="83">
        <v>0.03</v>
      </c>
      <c r="K258" s="83">
        <v>0.12</v>
      </c>
      <c r="L258" s="82">
        <v>0.8</v>
      </c>
      <c r="M258" s="82"/>
      <c r="N258" s="81">
        <v>1.4</v>
      </c>
      <c r="O258" s="81">
        <v>1.68</v>
      </c>
      <c r="P258" s="81">
        <v>2.23</v>
      </c>
      <c r="Q258" s="81">
        <v>2.39</v>
      </c>
      <c r="R258" s="37">
        <v>36</v>
      </c>
      <c r="S258" s="37">
        <f t="shared" si="69"/>
        <v>1252641.07384416</v>
      </c>
      <c r="T258" s="36">
        <v>0</v>
      </c>
      <c r="U258" s="36">
        <f t="shared" si="70"/>
        <v>0</v>
      </c>
    </row>
    <row r="259" spans="1:143" x14ac:dyDescent="0.25">
      <c r="A259" s="79">
        <v>247</v>
      </c>
      <c r="B259" s="80" t="s">
        <v>273</v>
      </c>
      <c r="C259" s="81">
        <v>19007.45</v>
      </c>
      <c r="D259" s="81">
        <f t="shared" si="71"/>
        <v>16726.556000000004</v>
      </c>
      <c r="E259" s="34">
        <v>1.63</v>
      </c>
      <c r="F259" s="35">
        <v>0.8</v>
      </c>
      <c r="G259" s="82"/>
      <c r="H259" s="83">
        <v>0.67</v>
      </c>
      <c r="I259" s="83">
        <v>0.18</v>
      </c>
      <c r="J259" s="83">
        <v>0.03</v>
      </c>
      <c r="K259" s="83">
        <v>0.12</v>
      </c>
      <c r="L259" s="82">
        <v>0.8</v>
      </c>
      <c r="M259" s="82"/>
      <c r="N259" s="81">
        <v>1.4</v>
      </c>
      <c r="O259" s="81">
        <v>1.68</v>
      </c>
      <c r="P259" s="81">
        <v>2.23</v>
      </c>
      <c r="Q259" s="81">
        <v>2.39</v>
      </c>
      <c r="R259" s="37">
        <v>1</v>
      </c>
      <c r="S259" s="37">
        <f t="shared" si="69"/>
        <v>44658.900926640003</v>
      </c>
      <c r="T259" s="36">
        <v>0</v>
      </c>
      <c r="U259" s="36">
        <f t="shared" si="70"/>
        <v>0</v>
      </c>
    </row>
    <row r="260" spans="1:143" x14ac:dyDescent="0.25">
      <c r="A260" s="79">
        <v>248</v>
      </c>
      <c r="B260" s="80" t="s">
        <v>274</v>
      </c>
      <c r="C260" s="81">
        <v>19007.45</v>
      </c>
      <c r="D260" s="81">
        <f t="shared" si="71"/>
        <v>16916.630500000003</v>
      </c>
      <c r="E260" s="34">
        <v>1.9</v>
      </c>
      <c r="F260" s="35">
        <v>1</v>
      </c>
      <c r="G260" s="82"/>
      <c r="H260" s="83">
        <v>0.68</v>
      </c>
      <c r="I260" s="83">
        <v>0.18</v>
      </c>
      <c r="J260" s="83">
        <v>0.03</v>
      </c>
      <c r="K260" s="83">
        <v>0.11</v>
      </c>
      <c r="L260" s="82">
        <v>1</v>
      </c>
      <c r="M260" s="82"/>
      <c r="N260" s="81">
        <v>1.4</v>
      </c>
      <c r="O260" s="81">
        <v>1.68</v>
      </c>
      <c r="P260" s="81">
        <v>2.23</v>
      </c>
      <c r="Q260" s="81">
        <v>2.39</v>
      </c>
      <c r="R260" s="37">
        <v>16</v>
      </c>
      <c r="S260" s="37">
        <f t="shared" si="69"/>
        <v>1041127.7516640001</v>
      </c>
      <c r="T260" s="36">
        <v>0</v>
      </c>
      <c r="U260" s="36">
        <f t="shared" si="70"/>
        <v>0</v>
      </c>
    </row>
    <row r="261" spans="1:143" s="57" customFormat="1" x14ac:dyDescent="0.25">
      <c r="A261" s="85">
        <v>35</v>
      </c>
      <c r="B261" s="86" t="s">
        <v>275</v>
      </c>
      <c r="C261" s="87">
        <v>19007.45</v>
      </c>
      <c r="D261" s="88">
        <f t="shared" si="71"/>
        <v>0</v>
      </c>
      <c r="E261" s="89">
        <v>1.4</v>
      </c>
      <c r="F261" s="52"/>
      <c r="G261" s="90"/>
      <c r="H261" s="91"/>
      <c r="I261" s="91"/>
      <c r="J261" s="91"/>
      <c r="K261" s="91"/>
      <c r="L261" s="90"/>
      <c r="M261" s="90"/>
      <c r="N261" s="87">
        <v>1.4</v>
      </c>
      <c r="O261" s="87">
        <v>1.68</v>
      </c>
      <c r="P261" s="87">
        <v>2.23</v>
      </c>
      <c r="Q261" s="87">
        <v>2.39</v>
      </c>
      <c r="R261" s="29">
        <f t="shared" ref="R261:U261" si="72">SUM(R262:R270)</f>
        <v>254</v>
      </c>
      <c r="S261" s="29">
        <f t="shared" si="72"/>
        <v>12670935.709231801</v>
      </c>
      <c r="T261" s="29">
        <f t="shared" si="72"/>
        <v>46</v>
      </c>
      <c r="U261" s="29">
        <f t="shared" si="72"/>
        <v>1928447.7501365999</v>
      </c>
      <c r="V261" s="55"/>
      <c r="W261" s="55"/>
      <c r="X261" s="55"/>
      <c r="Y261" s="55"/>
      <c r="Z261" s="56"/>
      <c r="AA261" s="56"/>
      <c r="AB261" s="56"/>
      <c r="AC261" s="56"/>
      <c r="AD261" s="56"/>
      <c r="AE261" s="56"/>
      <c r="AF261" s="56"/>
      <c r="AG261" s="56"/>
      <c r="AH261" s="56"/>
      <c r="AI261" s="56"/>
      <c r="AJ261" s="56"/>
      <c r="AK261" s="56"/>
      <c r="AL261" s="56"/>
      <c r="AM261" s="56"/>
      <c r="AN261" s="56"/>
      <c r="AO261" s="56"/>
      <c r="AP261" s="56"/>
      <c r="AQ261" s="56"/>
      <c r="AR261" s="56"/>
      <c r="AS261" s="56"/>
      <c r="AT261" s="56"/>
      <c r="AU261" s="56"/>
      <c r="AV261" s="56"/>
      <c r="AW261" s="56"/>
      <c r="AX261" s="56"/>
      <c r="AY261" s="56"/>
      <c r="AZ261" s="56"/>
      <c r="BA261" s="56"/>
      <c r="BB261" s="56"/>
      <c r="BC261" s="56"/>
      <c r="BD261" s="56"/>
      <c r="BE261" s="56"/>
      <c r="BF261" s="56"/>
      <c r="BG261" s="56"/>
      <c r="BH261" s="56"/>
      <c r="BI261" s="56"/>
      <c r="BJ261" s="56"/>
      <c r="BK261" s="56"/>
      <c r="BL261" s="56"/>
      <c r="BM261" s="56"/>
      <c r="BN261" s="56"/>
      <c r="BO261" s="56"/>
      <c r="BP261" s="56"/>
      <c r="BQ261" s="56"/>
      <c r="BR261" s="56"/>
      <c r="BS261" s="56"/>
      <c r="BT261" s="56"/>
      <c r="BU261" s="56"/>
      <c r="BV261" s="56"/>
      <c r="BW261" s="56"/>
      <c r="BX261" s="56"/>
      <c r="BY261" s="56"/>
      <c r="BZ261" s="56"/>
      <c r="CA261" s="56"/>
      <c r="CB261" s="56"/>
      <c r="CC261" s="56"/>
      <c r="CD261" s="56"/>
      <c r="CE261" s="56"/>
      <c r="CF261" s="56"/>
      <c r="CG261" s="56"/>
      <c r="CH261" s="56"/>
      <c r="CI261" s="56"/>
      <c r="CJ261" s="56"/>
      <c r="CK261" s="56"/>
      <c r="CL261" s="56"/>
      <c r="CM261" s="56"/>
      <c r="CN261" s="56"/>
      <c r="CO261" s="56"/>
      <c r="CP261" s="56"/>
      <c r="CQ261" s="56"/>
      <c r="CR261" s="56"/>
      <c r="CS261" s="56"/>
      <c r="CT261" s="56"/>
      <c r="CU261" s="56"/>
      <c r="CV261" s="56"/>
      <c r="CW261" s="56"/>
      <c r="CX261" s="56"/>
      <c r="CY261" s="56"/>
      <c r="CZ261" s="56"/>
      <c r="DA261" s="56"/>
      <c r="DB261" s="56"/>
      <c r="DC261" s="56"/>
      <c r="DD261" s="56"/>
      <c r="DE261" s="56"/>
      <c r="DF261" s="56"/>
      <c r="DG261" s="56"/>
      <c r="DH261" s="56"/>
      <c r="DI261" s="56"/>
      <c r="DJ261" s="56"/>
      <c r="DK261" s="56"/>
      <c r="DL261" s="56"/>
      <c r="DM261" s="56"/>
      <c r="DN261" s="56"/>
      <c r="DO261" s="56"/>
      <c r="DP261" s="56"/>
      <c r="DQ261" s="56"/>
      <c r="DR261" s="56"/>
      <c r="DS261" s="56"/>
      <c r="DT261" s="56"/>
      <c r="DU261" s="56"/>
      <c r="DV261" s="56"/>
      <c r="DW261" s="56"/>
      <c r="DX261" s="56"/>
      <c r="DY261" s="56"/>
      <c r="DZ261" s="56"/>
      <c r="EA261" s="56"/>
      <c r="EB261" s="56"/>
      <c r="EC261" s="56"/>
      <c r="ED261" s="56"/>
      <c r="EE261" s="56"/>
      <c r="EF261" s="56"/>
      <c r="EG261" s="56"/>
      <c r="EH261" s="56"/>
      <c r="EI261" s="56"/>
      <c r="EJ261" s="56"/>
      <c r="EK261" s="56"/>
      <c r="EL261" s="56"/>
      <c r="EM261" s="56"/>
    </row>
    <row r="262" spans="1:143" s="42" customFormat="1" x14ac:dyDescent="0.25">
      <c r="A262" s="79">
        <v>249</v>
      </c>
      <c r="B262" s="80" t="s">
        <v>276</v>
      </c>
      <c r="C262" s="81">
        <v>19007.45</v>
      </c>
      <c r="D262" s="81">
        <f t="shared" si="71"/>
        <v>14825.811000000002</v>
      </c>
      <c r="E262" s="34">
        <v>1.02</v>
      </c>
      <c r="F262" s="35">
        <v>1</v>
      </c>
      <c r="G262" s="82"/>
      <c r="H262" s="83">
        <v>0.52</v>
      </c>
      <c r="I262" s="83">
        <v>0.21</v>
      </c>
      <c r="J262" s="83">
        <v>0.05</v>
      </c>
      <c r="K262" s="83">
        <v>0.22</v>
      </c>
      <c r="L262" s="82">
        <v>1</v>
      </c>
      <c r="M262" s="82"/>
      <c r="N262" s="81">
        <v>1.4</v>
      </c>
      <c r="O262" s="81">
        <v>1.68</v>
      </c>
      <c r="P262" s="81">
        <v>2.23</v>
      </c>
      <c r="Q262" s="81">
        <v>2.39</v>
      </c>
      <c r="R262" s="37">
        <v>0</v>
      </c>
      <c r="S262" s="37">
        <f t="shared" ref="S262:S270" si="73">R262/12*9*C262*E262*F262*O262*$S$6+R262/12*3*C262*E262*F262*O262*$R$6</f>
        <v>0</v>
      </c>
      <c r="T262" s="36">
        <v>12</v>
      </c>
      <c r="U262" s="36">
        <f t="shared" ref="U262:U270" si="74">T262/12*6*C262*E262*F262*O262*$U$6+T262/12*3*C262*E262*F262*O262*$T$6+T262/12*3*C262*E262*F262*O262*$U$8</f>
        <v>378151.24097520008</v>
      </c>
      <c r="V262" s="5"/>
      <c r="W262" s="5"/>
      <c r="X262" s="5"/>
      <c r="Y262" s="5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  <c r="DE262" s="4"/>
      <c r="DF262" s="4"/>
      <c r="DG262" s="4"/>
      <c r="DH262" s="4"/>
      <c r="DI262" s="4"/>
      <c r="DJ262" s="4"/>
      <c r="DK262" s="4"/>
      <c r="DL262" s="4"/>
      <c r="DM262" s="4"/>
      <c r="DN262" s="4"/>
      <c r="DO262" s="4"/>
      <c r="DP262" s="4"/>
      <c r="DQ262" s="4"/>
      <c r="DR262" s="4"/>
      <c r="DS262" s="4"/>
      <c r="DT262" s="4"/>
      <c r="DU262" s="4"/>
      <c r="DV262" s="4"/>
      <c r="DW262" s="4"/>
      <c r="DX262" s="4"/>
      <c r="DY262" s="4"/>
      <c r="DZ262" s="4"/>
      <c r="EA262" s="4"/>
      <c r="EB262" s="4"/>
      <c r="EC262" s="4"/>
      <c r="ED262" s="4"/>
      <c r="EE262" s="4"/>
      <c r="EF262" s="4"/>
      <c r="EG262" s="4"/>
      <c r="EH262" s="4"/>
      <c r="EI262" s="4"/>
      <c r="EJ262" s="4"/>
      <c r="EK262" s="4"/>
      <c r="EL262" s="4"/>
      <c r="EM262" s="4"/>
    </row>
    <row r="263" spans="1:143" s="42" customFormat="1" x14ac:dyDescent="0.25">
      <c r="A263" s="79">
        <v>250</v>
      </c>
      <c r="B263" s="80" t="s">
        <v>277</v>
      </c>
      <c r="C263" s="81">
        <v>19007.45</v>
      </c>
      <c r="D263" s="81"/>
      <c r="E263" s="34">
        <v>1.49</v>
      </c>
      <c r="F263" s="35">
        <v>1</v>
      </c>
      <c r="G263" s="82"/>
      <c r="H263" s="83"/>
      <c r="I263" s="83"/>
      <c r="J263" s="83"/>
      <c r="K263" s="83"/>
      <c r="L263" s="82">
        <v>1</v>
      </c>
      <c r="M263" s="82"/>
      <c r="N263" s="81">
        <v>1.4</v>
      </c>
      <c r="O263" s="81">
        <v>1.68</v>
      </c>
      <c r="P263" s="81">
        <v>2.23</v>
      </c>
      <c r="Q263" s="81">
        <v>2.39</v>
      </c>
      <c r="R263" s="37">
        <v>219</v>
      </c>
      <c r="S263" s="37">
        <f t="shared" si="73"/>
        <v>11175341.994917102</v>
      </c>
      <c r="T263" s="36">
        <v>32</v>
      </c>
      <c r="U263" s="36">
        <f t="shared" si="74"/>
        <v>1473059.7360864</v>
      </c>
      <c r="V263" s="5"/>
      <c r="W263" s="5"/>
      <c r="X263" s="5"/>
      <c r="Y263" s="5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  <c r="DE263" s="4"/>
      <c r="DF263" s="4"/>
      <c r="DG263" s="4"/>
      <c r="DH263" s="4"/>
      <c r="DI263" s="4"/>
      <c r="DJ263" s="4"/>
      <c r="DK263" s="4"/>
      <c r="DL263" s="4"/>
      <c r="DM263" s="4"/>
      <c r="DN263" s="4"/>
      <c r="DO263" s="4"/>
      <c r="DP263" s="4"/>
      <c r="DQ263" s="4"/>
      <c r="DR263" s="4"/>
      <c r="DS263" s="4"/>
      <c r="DT263" s="4"/>
      <c r="DU263" s="4"/>
      <c r="DV263" s="4"/>
      <c r="DW263" s="4"/>
      <c r="DX263" s="4"/>
      <c r="DY263" s="4"/>
      <c r="DZ263" s="4"/>
      <c r="EA263" s="4"/>
      <c r="EB263" s="4"/>
      <c r="EC263" s="4"/>
      <c r="ED263" s="4"/>
      <c r="EE263" s="4"/>
      <c r="EF263" s="4"/>
      <c r="EG263" s="4"/>
      <c r="EH263" s="4"/>
      <c r="EI263" s="4"/>
      <c r="EJ263" s="4"/>
      <c r="EK263" s="4"/>
      <c r="EL263" s="4"/>
      <c r="EM263" s="4"/>
    </row>
    <row r="264" spans="1:143" x14ac:dyDescent="0.25">
      <c r="A264" s="79">
        <v>48</v>
      </c>
      <c r="B264" s="80" t="s">
        <v>278</v>
      </c>
      <c r="C264" s="81">
        <v>19007.45</v>
      </c>
      <c r="D264" s="81">
        <f>C264*(H264+I264+J264)</f>
        <v>14825.811000000002</v>
      </c>
      <c r="E264" s="34">
        <v>1.51</v>
      </c>
      <c r="F264" s="35">
        <v>1</v>
      </c>
      <c r="G264" s="82"/>
      <c r="H264" s="83">
        <v>0.52</v>
      </c>
      <c r="I264" s="83">
        <v>0.21</v>
      </c>
      <c r="J264" s="83">
        <v>0.05</v>
      </c>
      <c r="K264" s="83">
        <v>0.22</v>
      </c>
      <c r="L264" s="82">
        <v>1</v>
      </c>
      <c r="M264" s="82"/>
      <c r="N264" s="81">
        <v>1.4</v>
      </c>
      <c r="O264" s="81">
        <v>1.68</v>
      </c>
      <c r="P264" s="81">
        <v>2.23</v>
      </c>
      <c r="Q264" s="81">
        <v>2.39</v>
      </c>
      <c r="R264" s="37">
        <v>5</v>
      </c>
      <c r="S264" s="37">
        <f t="shared" si="73"/>
        <v>258569.55674550001</v>
      </c>
      <c r="T264" s="36">
        <v>0</v>
      </c>
      <c r="U264" s="36">
        <f t="shared" si="74"/>
        <v>0</v>
      </c>
    </row>
    <row r="265" spans="1:143" s="42" customFormat="1" ht="27.75" customHeight="1" x14ac:dyDescent="0.25">
      <c r="A265" s="79">
        <v>251</v>
      </c>
      <c r="B265" s="80" t="s">
        <v>279</v>
      </c>
      <c r="C265" s="81">
        <v>19007.45</v>
      </c>
      <c r="D265" s="81">
        <f>C265*(H265+I265+J265)</f>
        <v>15776.183500000003</v>
      </c>
      <c r="E265" s="34">
        <v>1.25</v>
      </c>
      <c r="F265" s="35">
        <v>1</v>
      </c>
      <c r="G265" s="82"/>
      <c r="H265" s="83">
        <v>0.59</v>
      </c>
      <c r="I265" s="83">
        <v>0.2</v>
      </c>
      <c r="J265" s="83">
        <v>0.04</v>
      </c>
      <c r="K265" s="83">
        <v>0.17</v>
      </c>
      <c r="L265" s="82">
        <v>1</v>
      </c>
      <c r="M265" s="82"/>
      <c r="N265" s="81">
        <v>1.4</v>
      </c>
      <c r="O265" s="81">
        <v>1.68</v>
      </c>
      <c r="P265" s="81">
        <v>2.23</v>
      </c>
      <c r="Q265" s="81">
        <v>2.39</v>
      </c>
      <c r="R265" s="37">
        <v>20</v>
      </c>
      <c r="S265" s="37">
        <f t="shared" si="73"/>
        <v>856190.58525</v>
      </c>
      <c r="T265" s="36">
        <v>2</v>
      </c>
      <c r="U265" s="36">
        <f t="shared" si="74"/>
        <v>77236.773075000005</v>
      </c>
      <c r="V265" s="5"/>
      <c r="W265" s="5"/>
      <c r="X265" s="5"/>
      <c r="Y265" s="5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4"/>
      <c r="DA265" s="4"/>
      <c r="DB265" s="4"/>
      <c r="DC265" s="4"/>
      <c r="DD265" s="4"/>
      <c r="DE265" s="4"/>
      <c r="DF265" s="4"/>
      <c r="DG265" s="4"/>
      <c r="DH265" s="4"/>
      <c r="DI265" s="4"/>
      <c r="DJ265" s="4"/>
      <c r="DK265" s="4"/>
      <c r="DL265" s="4"/>
      <c r="DM265" s="4"/>
      <c r="DN265" s="4"/>
      <c r="DO265" s="4"/>
      <c r="DP265" s="4"/>
      <c r="DQ265" s="4"/>
      <c r="DR265" s="4"/>
      <c r="DS265" s="4"/>
      <c r="DT265" s="4"/>
      <c r="DU265" s="4"/>
      <c r="DV265" s="4"/>
      <c r="DW265" s="4"/>
      <c r="DX265" s="4"/>
      <c r="DY265" s="4"/>
      <c r="DZ265" s="4"/>
      <c r="EA265" s="4"/>
      <c r="EB265" s="4"/>
      <c r="EC265" s="4"/>
      <c r="ED265" s="4"/>
      <c r="EE265" s="4"/>
      <c r="EF265" s="4"/>
      <c r="EG265" s="4"/>
      <c r="EH265" s="4"/>
      <c r="EI265" s="4"/>
      <c r="EJ265" s="4"/>
      <c r="EK265" s="4"/>
      <c r="EL265" s="4"/>
      <c r="EM265" s="4"/>
    </row>
    <row r="266" spans="1:143" s="42" customFormat="1" ht="27.75" customHeight="1" x14ac:dyDescent="0.25">
      <c r="A266" s="79">
        <v>49</v>
      </c>
      <c r="B266" s="80" t="s">
        <v>280</v>
      </c>
      <c r="C266" s="81">
        <v>19007.45</v>
      </c>
      <c r="D266" s="81"/>
      <c r="E266" s="34">
        <v>1.38</v>
      </c>
      <c r="F266" s="35">
        <v>1</v>
      </c>
      <c r="G266" s="82"/>
      <c r="H266" s="83">
        <v>0.59</v>
      </c>
      <c r="I266" s="83">
        <v>0.2</v>
      </c>
      <c r="J266" s="83">
        <v>0.04</v>
      </c>
      <c r="K266" s="83">
        <v>0.17</v>
      </c>
      <c r="L266" s="82">
        <v>1</v>
      </c>
      <c r="M266" s="82"/>
      <c r="N266" s="81">
        <v>1.4</v>
      </c>
      <c r="O266" s="81">
        <v>1.68</v>
      </c>
      <c r="P266" s="81">
        <v>2.23</v>
      </c>
      <c r="Q266" s="81">
        <v>2.39</v>
      </c>
      <c r="R266" s="37">
        <v>1</v>
      </c>
      <c r="S266" s="37">
        <f t="shared" si="73"/>
        <v>47261.720305800001</v>
      </c>
      <c r="T266" s="36"/>
      <c r="U266" s="36">
        <f t="shared" si="74"/>
        <v>0</v>
      </c>
      <c r="V266" s="5"/>
      <c r="W266" s="5"/>
      <c r="X266" s="5"/>
      <c r="Y266" s="5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4"/>
      <c r="DE266" s="4"/>
      <c r="DF266" s="4"/>
      <c r="DG266" s="4"/>
      <c r="DH266" s="4"/>
      <c r="DI266" s="4"/>
      <c r="DJ266" s="4"/>
      <c r="DK266" s="4"/>
      <c r="DL266" s="4"/>
      <c r="DM266" s="4"/>
      <c r="DN266" s="4"/>
      <c r="DO266" s="4"/>
      <c r="DP266" s="4"/>
      <c r="DQ266" s="4"/>
      <c r="DR266" s="4"/>
      <c r="DS266" s="4"/>
      <c r="DT266" s="4"/>
      <c r="DU266" s="4"/>
      <c r="DV266" s="4"/>
      <c r="DW266" s="4"/>
      <c r="DX266" s="4"/>
      <c r="DY266" s="4"/>
      <c r="DZ266" s="4"/>
      <c r="EA266" s="4"/>
      <c r="EB266" s="4"/>
      <c r="EC266" s="4"/>
      <c r="ED266" s="4"/>
      <c r="EE266" s="4"/>
      <c r="EF266" s="4"/>
      <c r="EG266" s="4"/>
      <c r="EH266" s="4"/>
      <c r="EI266" s="4"/>
      <c r="EJ266" s="4"/>
      <c r="EK266" s="4"/>
      <c r="EL266" s="4"/>
      <c r="EM266" s="4"/>
    </row>
    <row r="267" spans="1:143" ht="30" x14ac:dyDescent="0.25">
      <c r="A267" s="79">
        <v>252</v>
      </c>
      <c r="B267" s="80" t="s">
        <v>281</v>
      </c>
      <c r="C267" s="81">
        <v>19007.45</v>
      </c>
      <c r="D267" s="81">
        <f>C267*(H267+I267+J267)</f>
        <v>15586.109000000002</v>
      </c>
      <c r="E267" s="34">
        <v>0.76</v>
      </c>
      <c r="F267" s="35">
        <v>1</v>
      </c>
      <c r="G267" s="82"/>
      <c r="H267" s="83">
        <v>0.59</v>
      </c>
      <c r="I267" s="83">
        <v>0.19</v>
      </c>
      <c r="J267" s="83">
        <v>0.04</v>
      </c>
      <c r="K267" s="83">
        <v>0.18</v>
      </c>
      <c r="L267" s="82">
        <v>1</v>
      </c>
      <c r="M267" s="82"/>
      <c r="N267" s="81">
        <v>1.4</v>
      </c>
      <c r="O267" s="81">
        <v>1.68</v>
      </c>
      <c r="P267" s="81">
        <v>2.23</v>
      </c>
      <c r="Q267" s="81">
        <v>2.39</v>
      </c>
      <c r="R267" s="37"/>
      <c r="S267" s="37">
        <f t="shared" si="73"/>
        <v>0</v>
      </c>
      <c r="T267" s="36">
        <v>0</v>
      </c>
      <c r="U267" s="36">
        <f t="shared" si="74"/>
        <v>0</v>
      </c>
    </row>
    <row r="268" spans="1:143" x14ac:dyDescent="0.25">
      <c r="A268" s="79">
        <v>253</v>
      </c>
      <c r="B268" s="80" t="s">
        <v>282</v>
      </c>
      <c r="C268" s="81">
        <v>19007.45</v>
      </c>
      <c r="D268" s="81">
        <f>C268*(H268+I268+J268)</f>
        <v>15205.960000000001</v>
      </c>
      <c r="E268" s="34">
        <v>1.06</v>
      </c>
      <c r="F268" s="35">
        <v>1</v>
      </c>
      <c r="G268" s="82"/>
      <c r="H268" s="83">
        <v>0.56000000000000005</v>
      </c>
      <c r="I268" s="83">
        <v>0.19</v>
      </c>
      <c r="J268" s="83">
        <v>0.05</v>
      </c>
      <c r="K268" s="83">
        <v>0.2</v>
      </c>
      <c r="L268" s="82">
        <v>1</v>
      </c>
      <c r="M268" s="82"/>
      <c r="N268" s="81">
        <v>1.4</v>
      </c>
      <c r="O268" s="81">
        <v>1.68</v>
      </c>
      <c r="P268" s="81">
        <v>2.23</v>
      </c>
      <c r="Q268" s="81">
        <v>2.39</v>
      </c>
      <c r="R268" s="37">
        <v>7</v>
      </c>
      <c r="S268" s="37">
        <f t="shared" si="73"/>
        <v>254117.36570220004</v>
      </c>
      <c r="T268" s="36">
        <v>0</v>
      </c>
      <c r="U268" s="36">
        <f t="shared" si="74"/>
        <v>0</v>
      </c>
    </row>
    <row r="269" spans="1:143" x14ac:dyDescent="0.25">
      <c r="A269" s="79">
        <v>254</v>
      </c>
      <c r="B269" s="80" t="s">
        <v>283</v>
      </c>
      <c r="C269" s="81">
        <v>19007.45</v>
      </c>
      <c r="D269" s="81">
        <f>C269*(H269+I269+J269)</f>
        <v>15205.960000000001</v>
      </c>
      <c r="E269" s="34">
        <v>1.1599999999999999</v>
      </c>
      <c r="F269" s="35">
        <v>1</v>
      </c>
      <c r="G269" s="82"/>
      <c r="H269" s="83">
        <v>0.59</v>
      </c>
      <c r="I269" s="83">
        <v>0.17</v>
      </c>
      <c r="J269" s="83">
        <v>0.04</v>
      </c>
      <c r="K269" s="83">
        <v>0.2</v>
      </c>
      <c r="L269" s="82">
        <v>1</v>
      </c>
      <c r="M269" s="82"/>
      <c r="N269" s="81">
        <v>1.4</v>
      </c>
      <c r="O269" s="81">
        <v>1.68</v>
      </c>
      <c r="P269" s="81">
        <v>2.23</v>
      </c>
      <c r="Q269" s="81">
        <v>2.39</v>
      </c>
      <c r="R269" s="37">
        <v>2</v>
      </c>
      <c r="S269" s="37">
        <f t="shared" si="73"/>
        <v>79454.486311200017</v>
      </c>
      <c r="T269" s="36">
        <v>0</v>
      </c>
      <c r="U269" s="36">
        <f t="shared" si="74"/>
        <v>0</v>
      </c>
    </row>
    <row r="270" spans="1:143" s="42" customFormat="1" x14ac:dyDescent="0.25">
      <c r="A270" s="79">
        <v>255</v>
      </c>
      <c r="B270" s="80" t="s">
        <v>284</v>
      </c>
      <c r="C270" s="81">
        <v>19007.45</v>
      </c>
      <c r="D270" s="81"/>
      <c r="E270" s="93">
        <v>2.62</v>
      </c>
      <c r="F270" s="35">
        <v>1</v>
      </c>
      <c r="G270" s="82"/>
      <c r="H270" s="83">
        <v>0.59</v>
      </c>
      <c r="I270" s="83">
        <v>0.17</v>
      </c>
      <c r="J270" s="83">
        <v>0.04</v>
      </c>
      <c r="K270" s="83">
        <v>0.2</v>
      </c>
      <c r="L270" s="82">
        <v>1</v>
      </c>
      <c r="M270" s="82"/>
      <c r="N270" s="81">
        <v>1.4</v>
      </c>
      <c r="O270" s="81">
        <v>1.68</v>
      </c>
      <c r="P270" s="81">
        <v>2.23</v>
      </c>
      <c r="Q270" s="81">
        <v>2.39</v>
      </c>
      <c r="R270" s="37"/>
      <c r="S270" s="37">
        <f t="shared" si="73"/>
        <v>0</v>
      </c>
      <c r="T270" s="36"/>
      <c r="U270" s="36">
        <f t="shared" si="74"/>
        <v>0</v>
      </c>
      <c r="V270" s="5"/>
      <c r="W270" s="5"/>
      <c r="X270" s="5"/>
      <c r="Y270" s="5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4"/>
      <c r="DE270" s="4"/>
      <c r="DF270" s="4"/>
      <c r="DG270" s="4"/>
      <c r="DH270" s="4"/>
      <c r="DI270" s="4"/>
      <c r="DJ270" s="4"/>
      <c r="DK270" s="4"/>
      <c r="DL270" s="4"/>
      <c r="DM270" s="4"/>
      <c r="DN270" s="4"/>
      <c r="DO270" s="4"/>
      <c r="DP270" s="4"/>
      <c r="DQ270" s="4"/>
      <c r="DR270" s="4"/>
      <c r="DS270" s="4"/>
      <c r="DT270" s="4"/>
      <c r="DU270" s="4"/>
      <c r="DV270" s="4"/>
      <c r="DW270" s="4"/>
      <c r="DX270" s="4"/>
      <c r="DY270" s="4"/>
      <c r="DZ270" s="4"/>
      <c r="EA270" s="4"/>
      <c r="EB270" s="4"/>
      <c r="EC270" s="4"/>
      <c r="ED270" s="4"/>
      <c r="EE270" s="4"/>
      <c r="EF270" s="4"/>
      <c r="EG270" s="4"/>
      <c r="EH270" s="4"/>
      <c r="EI270" s="4"/>
      <c r="EJ270" s="4"/>
      <c r="EK270" s="4"/>
      <c r="EL270" s="4"/>
      <c r="EM270" s="4"/>
    </row>
    <row r="271" spans="1:143" s="57" customFormat="1" x14ac:dyDescent="0.25">
      <c r="A271" s="85">
        <v>36</v>
      </c>
      <c r="B271" s="86" t="s">
        <v>285</v>
      </c>
      <c r="C271" s="87">
        <v>19007.45</v>
      </c>
      <c r="D271" s="88">
        <f>C271*(H271+I271+J271)</f>
        <v>0</v>
      </c>
      <c r="E271" s="89">
        <v>0.57999999999999996</v>
      </c>
      <c r="F271" s="52"/>
      <c r="G271" s="90"/>
      <c r="H271" s="91"/>
      <c r="I271" s="91"/>
      <c r="J271" s="91"/>
      <c r="K271" s="91"/>
      <c r="L271" s="90"/>
      <c r="M271" s="90"/>
      <c r="N271" s="87">
        <v>1.4</v>
      </c>
      <c r="O271" s="87">
        <v>1.68</v>
      </c>
      <c r="P271" s="87">
        <v>2.23</v>
      </c>
      <c r="Q271" s="87">
        <v>2.39</v>
      </c>
      <c r="R271" s="29">
        <f t="shared" ref="R271:U271" si="75">SUM(R272:R277)</f>
        <v>9</v>
      </c>
      <c r="S271" s="29">
        <f t="shared" si="75"/>
        <v>117709.08166016999</v>
      </c>
      <c r="T271" s="29">
        <f t="shared" si="75"/>
        <v>0</v>
      </c>
      <c r="U271" s="29">
        <f t="shared" si="75"/>
        <v>0</v>
      </c>
      <c r="V271" s="55"/>
      <c r="W271" s="55"/>
      <c r="X271" s="55"/>
      <c r="Y271" s="55"/>
      <c r="Z271" s="56"/>
      <c r="AA271" s="56"/>
      <c r="AB271" s="56"/>
      <c r="AC271" s="56"/>
      <c r="AD271" s="56"/>
      <c r="AE271" s="56"/>
      <c r="AF271" s="56"/>
      <c r="AG271" s="56"/>
      <c r="AH271" s="56"/>
      <c r="AI271" s="56"/>
      <c r="AJ271" s="56"/>
      <c r="AK271" s="56"/>
      <c r="AL271" s="56"/>
      <c r="AM271" s="56"/>
      <c r="AN271" s="56"/>
      <c r="AO271" s="56"/>
      <c r="AP271" s="56"/>
      <c r="AQ271" s="56"/>
      <c r="AR271" s="56"/>
      <c r="AS271" s="56"/>
      <c r="AT271" s="56"/>
      <c r="AU271" s="56"/>
      <c r="AV271" s="56"/>
      <c r="AW271" s="56"/>
      <c r="AX271" s="56"/>
      <c r="AY271" s="56"/>
      <c r="AZ271" s="56"/>
      <c r="BA271" s="56"/>
      <c r="BB271" s="56"/>
      <c r="BC271" s="56"/>
      <c r="BD271" s="56"/>
      <c r="BE271" s="56"/>
      <c r="BF271" s="56"/>
      <c r="BG271" s="56"/>
      <c r="BH271" s="56"/>
      <c r="BI271" s="56"/>
      <c r="BJ271" s="56"/>
      <c r="BK271" s="56"/>
      <c r="BL271" s="56"/>
      <c r="BM271" s="56"/>
      <c r="BN271" s="56"/>
      <c r="BO271" s="56"/>
      <c r="BP271" s="56"/>
      <c r="BQ271" s="56"/>
      <c r="BR271" s="56"/>
      <c r="BS271" s="56"/>
      <c r="BT271" s="56"/>
      <c r="BU271" s="56"/>
      <c r="BV271" s="56"/>
      <c r="BW271" s="56"/>
      <c r="BX271" s="56"/>
      <c r="BY271" s="56"/>
      <c r="BZ271" s="56"/>
      <c r="CA271" s="56"/>
      <c r="CB271" s="56"/>
      <c r="CC271" s="56"/>
      <c r="CD271" s="56"/>
      <c r="CE271" s="56"/>
      <c r="CF271" s="56"/>
      <c r="CG271" s="56"/>
      <c r="CH271" s="56"/>
      <c r="CI271" s="56"/>
      <c r="CJ271" s="56"/>
      <c r="CK271" s="56"/>
      <c r="CL271" s="56"/>
      <c r="CM271" s="56"/>
      <c r="CN271" s="56"/>
      <c r="CO271" s="56"/>
      <c r="CP271" s="56"/>
      <c r="CQ271" s="56"/>
      <c r="CR271" s="56"/>
      <c r="CS271" s="56"/>
      <c r="CT271" s="56"/>
      <c r="CU271" s="56"/>
      <c r="CV271" s="56"/>
      <c r="CW271" s="56"/>
      <c r="CX271" s="56"/>
      <c r="CY271" s="56"/>
      <c r="CZ271" s="56"/>
      <c r="DA271" s="56"/>
      <c r="DB271" s="56"/>
      <c r="DC271" s="56"/>
      <c r="DD271" s="56"/>
      <c r="DE271" s="56"/>
      <c r="DF271" s="56"/>
      <c r="DG271" s="56"/>
      <c r="DH271" s="56"/>
      <c r="DI271" s="56"/>
      <c r="DJ271" s="56"/>
      <c r="DK271" s="56"/>
      <c r="DL271" s="56"/>
      <c r="DM271" s="56"/>
      <c r="DN271" s="56"/>
      <c r="DO271" s="56"/>
      <c r="DP271" s="56"/>
      <c r="DQ271" s="56"/>
      <c r="DR271" s="56"/>
      <c r="DS271" s="56"/>
      <c r="DT271" s="56"/>
      <c r="DU271" s="56"/>
      <c r="DV271" s="56"/>
      <c r="DW271" s="56"/>
      <c r="DX271" s="56"/>
      <c r="DY271" s="56"/>
      <c r="DZ271" s="56"/>
      <c r="EA271" s="56"/>
      <c r="EB271" s="56"/>
      <c r="EC271" s="56"/>
      <c r="ED271" s="56"/>
      <c r="EE271" s="56"/>
      <c r="EF271" s="56"/>
      <c r="EG271" s="56"/>
      <c r="EH271" s="56"/>
      <c r="EI271" s="56"/>
      <c r="EJ271" s="56"/>
      <c r="EK271" s="56"/>
      <c r="EL271" s="56"/>
      <c r="EM271" s="56"/>
    </row>
    <row r="272" spans="1:143" ht="30" x14ac:dyDescent="0.25">
      <c r="A272" s="79">
        <v>257</v>
      </c>
      <c r="B272" s="80" t="s">
        <v>286</v>
      </c>
      <c r="C272" s="81">
        <v>19007.45</v>
      </c>
      <c r="D272" s="81">
        <f>C272*(H272+I272+J272)</f>
        <v>15015.885500000002</v>
      </c>
      <c r="E272" s="34">
        <v>0.56999999999999995</v>
      </c>
      <c r="F272" s="35">
        <v>0.7</v>
      </c>
      <c r="G272" s="82"/>
      <c r="H272" s="83">
        <v>0.64</v>
      </c>
      <c r="I272" s="83">
        <v>0.1</v>
      </c>
      <c r="J272" s="83">
        <v>0.05</v>
      </c>
      <c r="K272" s="83">
        <v>0.21</v>
      </c>
      <c r="L272" s="82">
        <v>0.7</v>
      </c>
      <c r="M272" s="82"/>
      <c r="N272" s="81">
        <v>1.4</v>
      </c>
      <c r="O272" s="81">
        <v>1.68</v>
      </c>
      <c r="P272" s="81">
        <v>2.23</v>
      </c>
      <c r="Q272" s="81">
        <v>2.39</v>
      </c>
      <c r="R272" s="37">
        <v>7</v>
      </c>
      <c r="S272" s="37">
        <f t="shared" ref="S272:S277" si="76">R272/12*9*C272*E272*F272*O272*$S$6+R272/12*3*C272*E272*F272*O272*$R$6</f>
        <v>95653.61218412999</v>
      </c>
      <c r="T272" s="36">
        <v>0</v>
      </c>
      <c r="U272" s="36">
        <f t="shared" ref="U272:U277" si="77">T272/12*6*C272*E272*F272*O272*$U$6+T272/12*3*C272*E272*F272*O272*$T$6+T272/12*3*C272*E272*F272*O272*$U$8</f>
        <v>0</v>
      </c>
    </row>
    <row r="273" spans="1:143" ht="45" x14ac:dyDescent="0.25">
      <c r="A273" s="79">
        <v>258</v>
      </c>
      <c r="B273" s="80" t="s">
        <v>287</v>
      </c>
      <c r="C273" s="81">
        <v>19007.45</v>
      </c>
      <c r="D273" s="81">
        <f>C273*(H273+I273+J273)</f>
        <v>14445.662</v>
      </c>
      <c r="E273" s="34">
        <v>0.46</v>
      </c>
      <c r="F273" s="35">
        <v>0.7</v>
      </c>
      <c r="G273" s="82"/>
      <c r="H273" s="83">
        <v>0.62</v>
      </c>
      <c r="I273" s="83">
        <v>0.09</v>
      </c>
      <c r="J273" s="83">
        <v>0.05</v>
      </c>
      <c r="K273" s="83">
        <v>0.24</v>
      </c>
      <c r="L273" s="82">
        <v>0.7</v>
      </c>
      <c r="M273" s="82"/>
      <c r="N273" s="81">
        <v>1.4</v>
      </c>
      <c r="O273" s="81">
        <v>1.68</v>
      </c>
      <c r="P273" s="81">
        <v>2.23</v>
      </c>
      <c r="Q273" s="81">
        <v>2.39</v>
      </c>
      <c r="R273" s="37">
        <v>2</v>
      </c>
      <c r="S273" s="37">
        <f t="shared" si="76"/>
        <v>22055.469476040002</v>
      </c>
      <c r="T273" s="36">
        <v>0</v>
      </c>
      <c r="U273" s="36">
        <f t="shared" si="77"/>
        <v>0</v>
      </c>
    </row>
    <row r="274" spans="1:143" s="42" customFormat="1" x14ac:dyDescent="0.25">
      <c r="A274" s="79">
        <v>256</v>
      </c>
      <c r="B274" s="80" t="s">
        <v>288</v>
      </c>
      <c r="C274" s="81">
        <v>19007.45</v>
      </c>
      <c r="D274" s="81"/>
      <c r="E274" s="93">
        <v>1.1299999999999999</v>
      </c>
      <c r="F274" s="35">
        <v>1</v>
      </c>
      <c r="G274" s="82"/>
      <c r="H274" s="83">
        <v>0.62</v>
      </c>
      <c r="I274" s="83">
        <v>0.09</v>
      </c>
      <c r="J274" s="83">
        <v>0.05</v>
      </c>
      <c r="K274" s="83">
        <v>0.24</v>
      </c>
      <c r="L274" s="82">
        <v>1</v>
      </c>
      <c r="M274" s="82"/>
      <c r="N274" s="81">
        <v>1.4</v>
      </c>
      <c r="O274" s="81">
        <v>1.68</v>
      </c>
      <c r="P274" s="81">
        <v>2.23</v>
      </c>
      <c r="Q274" s="81">
        <v>2.39</v>
      </c>
      <c r="R274" s="37"/>
      <c r="S274" s="37">
        <f t="shared" si="76"/>
        <v>0</v>
      </c>
      <c r="T274" s="36"/>
      <c r="U274" s="36">
        <f t="shared" si="77"/>
        <v>0</v>
      </c>
      <c r="V274" s="5"/>
      <c r="W274" s="5"/>
      <c r="X274" s="5"/>
      <c r="Y274" s="5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  <c r="BU274" s="4"/>
      <c r="BV274" s="4"/>
      <c r="BW274" s="4"/>
      <c r="BX274" s="4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  <c r="CZ274" s="4"/>
      <c r="DA274" s="4"/>
      <c r="DB274" s="4"/>
      <c r="DC274" s="4"/>
      <c r="DD274" s="4"/>
      <c r="DE274" s="4"/>
      <c r="DF274" s="4"/>
      <c r="DG274" s="4"/>
      <c r="DH274" s="4"/>
      <c r="DI274" s="4"/>
      <c r="DJ274" s="4"/>
      <c r="DK274" s="4"/>
      <c r="DL274" s="4"/>
      <c r="DM274" s="4"/>
      <c r="DN274" s="4"/>
      <c r="DO274" s="4"/>
      <c r="DP274" s="4"/>
      <c r="DQ274" s="4"/>
      <c r="DR274" s="4"/>
      <c r="DS274" s="4"/>
      <c r="DT274" s="4"/>
      <c r="DU274" s="4"/>
      <c r="DV274" s="4"/>
      <c r="DW274" s="4"/>
      <c r="DX274" s="4"/>
      <c r="DY274" s="4"/>
      <c r="DZ274" s="4"/>
      <c r="EA274" s="4"/>
      <c r="EB274" s="4"/>
      <c r="EC274" s="4"/>
      <c r="ED274" s="4"/>
      <c r="EE274" s="4"/>
      <c r="EF274" s="4"/>
      <c r="EG274" s="4"/>
      <c r="EH274" s="4"/>
      <c r="EI274" s="4"/>
      <c r="EJ274" s="4"/>
      <c r="EK274" s="4"/>
      <c r="EL274" s="4"/>
      <c r="EM274" s="4"/>
    </row>
    <row r="275" spans="1:143" s="42" customFormat="1" x14ac:dyDescent="0.25">
      <c r="A275" s="79">
        <v>148</v>
      </c>
      <c r="B275" s="80" t="s">
        <v>289</v>
      </c>
      <c r="C275" s="81">
        <v>19007.45</v>
      </c>
      <c r="D275" s="81"/>
      <c r="E275" s="93">
        <v>2.12</v>
      </c>
      <c r="F275" s="35">
        <v>1</v>
      </c>
      <c r="G275" s="82"/>
      <c r="H275" s="83">
        <v>0.62</v>
      </c>
      <c r="I275" s="83">
        <v>0.09</v>
      </c>
      <c r="J275" s="83">
        <v>0.05</v>
      </c>
      <c r="K275" s="83">
        <v>0.24</v>
      </c>
      <c r="L275" s="82">
        <v>1</v>
      </c>
      <c r="M275" s="82"/>
      <c r="N275" s="81">
        <v>1.4</v>
      </c>
      <c r="O275" s="81">
        <v>1.68</v>
      </c>
      <c r="P275" s="81">
        <v>2.23</v>
      </c>
      <c r="Q275" s="81">
        <v>2.39</v>
      </c>
      <c r="R275" s="37"/>
      <c r="S275" s="37">
        <f t="shared" si="76"/>
        <v>0</v>
      </c>
      <c r="T275" s="36"/>
      <c r="U275" s="36">
        <f t="shared" si="77"/>
        <v>0</v>
      </c>
      <c r="V275" s="5"/>
      <c r="W275" s="5"/>
      <c r="X275" s="5"/>
      <c r="Y275" s="5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  <c r="BT275" s="4"/>
      <c r="BU275" s="4"/>
      <c r="BV275" s="4"/>
      <c r="BW275" s="4"/>
      <c r="BX275" s="4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  <c r="CZ275" s="4"/>
      <c r="DA275" s="4"/>
      <c r="DB275" s="4"/>
      <c r="DC275" s="4"/>
      <c r="DD275" s="4"/>
      <c r="DE275" s="4"/>
      <c r="DF275" s="4"/>
      <c r="DG275" s="4"/>
      <c r="DH275" s="4"/>
      <c r="DI275" s="4"/>
      <c r="DJ275" s="4"/>
      <c r="DK275" s="4"/>
      <c r="DL275" s="4"/>
      <c r="DM275" s="4"/>
      <c r="DN275" s="4"/>
      <c r="DO275" s="4"/>
      <c r="DP275" s="4"/>
      <c r="DQ275" s="4"/>
      <c r="DR275" s="4"/>
      <c r="DS275" s="4"/>
      <c r="DT275" s="4"/>
      <c r="DU275" s="4"/>
      <c r="DV275" s="4"/>
      <c r="DW275" s="4"/>
      <c r="DX275" s="4"/>
      <c r="DY275" s="4"/>
      <c r="DZ275" s="4"/>
      <c r="EA275" s="4"/>
      <c r="EB275" s="4"/>
      <c r="EC275" s="4"/>
      <c r="ED275" s="4"/>
      <c r="EE275" s="4"/>
      <c r="EF275" s="4"/>
      <c r="EG275" s="4"/>
      <c r="EH275" s="4"/>
      <c r="EI275" s="4"/>
      <c r="EJ275" s="4"/>
      <c r="EK275" s="4"/>
      <c r="EL275" s="4"/>
      <c r="EM275" s="4"/>
    </row>
    <row r="276" spans="1:143" s="42" customFormat="1" x14ac:dyDescent="0.25">
      <c r="A276" s="79">
        <v>19</v>
      </c>
      <c r="B276" s="80" t="s">
        <v>290</v>
      </c>
      <c r="C276" s="81">
        <v>19007.45</v>
      </c>
      <c r="D276" s="81"/>
      <c r="E276" s="93">
        <v>1.1499999999999999</v>
      </c>
      <c r="F276" s="35">
        <v>1</v>
      </c>
      <c r="G276" s="82"/>
      <c r="H276" s="83">
        <v>0.62</v>
      </c>
      <c r="I276" s="83">
        <v>0.09</v>
      </c>
      <c r="J276" s="83">
        <v>0.05</v>
      </c>
      <c r="K276" s="83">
        <v>0.24</v>
      </c>
      <c r="L276" s="82">
        <v>1</v>
      </c>
      <c r="M276" s="82"/>
      <c r="N276" s="81">
        <v>1.4</v>
      </c>
      <c r="O276" s="81">
        <v>1.68</v>
      </c>
      <c r="P276" s="81">
        <v>2.23</v>
      </c>
      <c r="Q276" s="81">
        <v>2.39</v>
      </c>
      <c r="R276" s="37"/>
      <c r="S276" s="37">
        <f t="shared" si="76"/>
        <v>0</v>
      </c>
      <c r="T276" s="36"/>
      <c r="U276" s="36">
        <f t="shared" si="77"/>
        <v>0</v>
      </c>
      <c r="V276" s="5"/>
      <c r="W276" s="5"/>
      <c r="X276" s="5"/>
      <c r="Y276" s="5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4"/>
      <c r="BQ276" s="4"/>
      <c r="BR276" s="4"/>
      <c r="BS276" s="4"/>
      <c r="BT276" s="4"/>
      <c r="BU276" s="4"/>
      <c r="BV276" s="4"/>
      <c r="BW276" s="4"/>
      <c r="BX276" s="4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  <c r="CZ276" s="4"/>
      <c r="DA276" s="4"/>
      <c r="DB276" s="4"/>
      <c r="DC276" s="4"/>
      <c r="DD276" s="4"/>
      <c r="DE276" s="4"/>
      <c r="DF276" s="4"/>
      <c r="DG276" s="4"/>
      <c r="DH276" s="4"/>
      <c r="DI276" s="4"/>
      <c r="DJ276" s="4"/>
      <c r="DK276" s="4"/>
      <c r="DL276" s="4"/>
      <c r="DM276" s="4"/>
      <c r="DN276" s="4"/>
      <c r="DO276" s="4"/>
      <c r="DP276" s="4"/>
      <c r="DQ276" s="4"/>
      <c r="DR276" s="4"/>
      <c r="DS276" s="4"/>
      <c r="DT276" s="4"/>
      <c r="DU276" s="4"/>
      <c r="DV276" s="4"/>
      <c r="DW276" s="4"/>
      <c r="DX276" s="4"/>
      <c r="DY276" s="4"/>
      <c r="DZ276" s="4"/>
      <c r="EA276" s="4"/>
      <c r="EB276" s="4"/>
      <c r="EC276" s="4"/>
      <c r="ED276" s="4"/>
      <c r="EE276" s="4"/>
      <c r="EF276" s="4"/>
      <c r="EG276" s="4"/>
      <c r="EH276" s="4"/>
      <c r="EI276" s="4"/>
      <c r="EJ276" s="4"/>
      <c r="EK276" s="4"/>
      <c r="EL276" s="4"/>
      <c r="EM276" s="4"/>
    </row>
    <row r="277" spans="1:143" s="42" customFormat="1" x14ac:dyDescent="0.25">
      <c r="A277" s="79">
        <v>20</v>
      </c>
      <c r="B277" s="80" t="s">
        <v>291</v>
      </c>
      <c r="C277" s="81">
        <v>19007.45</v>
      </c>
      <c r="D277" s="81"/>
      <c r="E277" s="93">
        <v>0.27</v>
      </c>
      <c r="F277" s="35">
        <v>1</v>
      </c>
      <c r="G277" s="82"/>
      <c r="H277" s="83">
        <v>0.62</v>
      </c>
      <c r="I277" s="83">
        <v>0.09</v>
      </c>
      <c r="J277" s="83">
        <v>0.05</v>
      </c>
      <c r="K277" s="83">
        <v>0.24</v>
      </c>
      <c r="L277" s="82">
        <v>1</v>
      </c>
      <c r="M277" s="82"/>
      <c r="N277" s="81">
        <v>1.4</v>
      </c>
      <c r="O277" s="81">
        <v>1.68</v>
      </c>
      <c r="P277" s="81">
        <v>2.23</v>
      </c>
      <c r="Q277" s="81">
        <v>2.39</v>
      </c>
      <c r="R277" s="37"/>
      <c r="S277" s="37">
        <f t="shared" si="76"/>
        <v>0</v>
      </c>
      <c r="T277" s="36"/>
      <c r="U277" s="36">
        <f t="shared" si="77"/>
        <v>0</v>
      </c>
      <c r="V277" s="5"/>
      <c r="W277" s="5"/>
      <c r="X277" s="5"/>
      <c r="Y277" s="5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4"/>
      <c r="BQ277" s="4"/>
      <c r="BR277" s="4"/>
      <c r="BS277" s="4"/>
      <c r="BT277" s="4"/>
      <c r="BU277" s="4"/>
      <c r="BV277" s="4"/>
      <c r="BW277" s="4"/>
      <c r="BX277" s="4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  <c r="CZ277" s="4"/>
      <c r="DA277" s="4"/>
      <c r="DB277" s="4"/>
      <c r="DC277" s="4"/>
      <c r="DD277" s="4"/>
      <c r="DE277" s="4"/>
      <c r="DF277" s="4"/>
      <c r="DG277" s="4"/>
      <c r="DH277" s="4"/>
      <c r="DI277" s="4"/>
      <c r="DJ277" s="4"/>
      <c r="DK277" s="4"/>
      <c r="DL277" s="4"/>
      <c r="DM277" s="4"/>
      <c r="DN277" s="4"/>
      <c r="DO277" s="4"/>
      <c r="DP277" s="4"/>
      <c r="DQ277" s="4"/>
      <c r="DR277" s="4"/>
      <c r="DS277" s="4"/>
      <c r="DT277" s="4"/>
      <c r="DU277" s="4"/>
      <c r="DV277" s="4"/>
      <c r="DW277" s="4"/>
      <c r="DX277" s="4"/>
      <c r="DY277" s="4"/>
      <c r="DZ277" s="4"/>
      <c r="EA277" s="4"/>
      <c r="EB277" s="4"/>
      <c r="EC277" s="4"/>
      <c r="ED277" s="4"/>
      <c r="EE277" s="4"/>
      <c r="EF277" s="4"/>
      <c r="EG277" s="4"/>
      <c r="EH277" s="4"/>
      <c r="EI277" s="4"/>
      <c r="EJ277" s="4"/>
      <c r="EK277" s="4"/>
      <c r="EL277" s="4"/>
      <c r="EM277" s="4"/>
    </row>
    <row r="278" spans="1:143" s="57" customFormat="1" x14ac:dyDescent="0.25">
      <c r="A278" s="85">
        <v>19</v>
      </c>
      <c r="B278" s="86" t="s">
        <v>292</v>
      </c>
      <c r="C278" s="87">
        <v>19007.45</v>
      </c>
      <c r="D278" s="88">
        <f>C278*(H278+I278+J278)</f>
        <v>0</v>
      </c>
      <c r="E278" s="89">
        <v>2.2400000000000002</v>
      </c>
      <c r="F278" s="52"/>
      <c r="G278" s="90"/>
      <c r="H278" s="91"/>
      <c r="I278" s="91"/>
      <c r="J278" s="91"/>
      <c r="K278" s="91"/>
      <c r="L278" s="90"/>
      <c r="M278" s="90"/>
      <c r="N278" s="87">
        <v>1.4</v>
      </c>
      <c r="O278" s="87">
        <v>1.68</v>
      </c>
      <c r="P278" s="87">
        <v>2.23</v>
      </c>
      <c r="Q278" s="87">
        <v>2.39</v>
      </c>
      <c r="R278" s="29">
        <f t="shared" ref="R278:U278" si="78">SUM(R279:R290)</f>
        <v>238</v>
      </c>
      <c r="S278" s="29">
        <f t="shared" si="78"/>
        <v>6209094.124233</v>
      </c>
      <c r="T278" s="29">
        <f t="shared" si="78"/>
        <v>0</v>
      </c>
      <c r="U278" s="29">
        <f t="shared" si="78"/>
        <v>0</v>
      </c>
      <c r="V278" s="55"/>
      <c r="W278" s="55"/>
      <c r="X278" s="55"/>
      <c r="Y278" s="55"/>
      <c r="Z278" s="56"/>
      <c r="AA278" s="56"/>
      <c r="AB278" s="56"/>
      <c r="AC278" s="56"/>
      <c r="AD278" s="56"/>
      <c r="AE278" s="56"/>
      <c r="AF278" s="56"/>
      <c r="AG278" s="56"/>
      <c r="AH278" s="56"/>
      <c r="AI278" s="56"/>
      <c r="AJ278" s="56"/>
      <c r="AK278" s="56"/>
      <c r="AL278" s="56"/>
      <c r="AM278" s="56"/>
      <c r="AN278" s="56"/>
      <c r="AO278" s="56"/>
      <c r="AP278" s="56"/>
      <c r="AQ278" s="56"/>
      <c r="AR278" s="56"/>
      <c r="AS278" s="56"/>
      <c r="AT278" s="56"/>
      <c r="AU278" s="56"/>
      <c r="AV278" s="56"/>
      <c r="AW278" s="56"/>
      <c r="AX278" s="56"/>
      <c r="AY278" s="56"/>
      <c r="AZ278" s="56"/>
      <c r="BA278" s="56"/>
      <c r="BB278" s="56"/>
      <c r="BC278" s="56"/>
      <c r="BD278" s="56"/>
      <c r="BE278" s="56"/>
      <c r="BF278" s="56"/>
      <c r="BG278" s="56"/>
      <c r="BH278" s="56"/>
      <c r="BI278" s="56"/>
      <c r="BJ278" s="56"/>
      <c r="BK278" s="56"/>
      <c r="BL278" s="56"/>
      <c r="BM278" s="56"/>
      <c r="BN278" s="56"/>
      <c r="BO278" s="56"/>
      <c r="BP278" s="56"/>
      <c r="BQ278" s="56"/>
      <c r="BR278" s="56"/>
      <c r="BS278" s="56"/>
      <c r="BT278" s="56"/>
      <c r="BU278" s="56"/>
      <c r="BV278" s="56"/>
      <c r="BW278" s="56"/>
      <c r="BX278" s="56"/>
      <c r="BY278" s="56"/>
      <c r="BZ278" s="56"/>
      <c r="CA278" s="56"/>
      <c r="CB278" s="56"/>
      <c r="CC278" s="56"/>
      <c r="CD278" s="56"/>
      <c r="CE278" s="56"/>
      <c r="CF278" s="56"/>
      <c r="CG278" s="56"/>
      <c r="CH278" s="56"/>
      <c r="CI278" s="56"/>
      <c r="CJ278" s="56"/>
      <c r="CK278" s="56"/>
      <c r="CL278" s="56"/>
      <c r="CM278" s="56"/>
      <c r="CN278" s="56"/>
      <c r="CO278" s="56"/>
      <c r="CP278" s="56"/>
      <c r="CQ278" s="56"/>
      <c r="CR278" s="56"/>
      <c r="CS278" s="56"/>
      <c r="CT278" s="56"/>
      <c r="CU278" s="56"/>
      <c r="CV278" s="56"/>
      <c r="CW278" s="56"/>
      <c r="CX278" s="56"/>
      <c r="CY278" s="56"/>
      <c r="CZ278" s="56"/>
      <c r="DA278" s="56"/>
      <c r="DB278" s="56"/>
      <c r="DC278" s="56"/>
      <c r="DD278" s="56"/>
      <c r="DE278" s="56"/>
      <c r="DF278" s="56"/>
      <c r="DG278" s="56"/>
      <c r="DH278" s="56"/>
      <c r="DI278" s="56"/>
      <c r="DJ278" s="56"/>
      <c r="DK278" s="56"/>
      <c r="DL278" s="56"/>
      <c r="DM278" s="56"/>
      <c r="DN278" s="56"/>
      <c r="DO278" s="56"/>
      <c r="DP278" s="56"/>
      <c r="DQ278" s="56"/>
      <c r="DR278" s="56"/>
      <c r="DS278" s="56"/>
      <c r="DT278" s="56"/>
      <c r="DU278" s="56"/>
      <c r="DV278" s="56"/>
      <c r="DW278" s="56"/>
      <c r="DX278" s="56"/>
      <c r="DY278" s="56"/>
      <c r="DZ278" s="56"/>
      <c r="EA278" s="56"/>
      <c r="EB278" s="56"/>
      <c r="EC278" s="56"/>
      <c r="ED278" s="56"/>
      <c r="EE278" s="56"/>
      <c r="EF278" s="56"/>
      <c r="EG278" s="56"/>
      <c r="EH278" s="56"/>
      <c r="EI278" s="56"/>
      <c r="EJ278" s="56"/>
      <c r="EK278" s="56"/>
      <c r="EL278" s="56"/>
      <c r="EM278" s="56"/>
    </row>
    <row r="279" spans="1:143" ht="45" x14ac:dyDescent="0.25">
      <c r="A279" s="79">
        <v>181</v>
      </c>
      <c r="B279" s="80" t="s">
        <v>293</v>
      </c>
      <c r="C279" s="81">
        <v>19007.45</v>
      </c>
      <c r="D279" s="81">
        <f>C279*(H279+I279+J279)</f>
        <v>15776.183500000003</v>
      </c>
      <c r="E279" s="81">
        <v>1</v>
      </c>
      <c r="F279" s="35">
        <v>1</v>
      </c>
      <c r="G279" s="82"/>
      <c r="H279" s="83">
        <v>0.63</v>
      </c>
      <c r="I279" s="83">
        <v>0.16</v>
      </c>
      <c r="J279" s="83">
        <v>0.04</v>
      </c>
      <c r="K279" s="83">
        <v>0.17</v>
      </c>
      <c r="L279" s="82">
        <v>1</v>
      </c>
      <c r="M279" s="82"/>
      <c r="N279" s="81">
        <v>1.4</v>
      </c>
      <c r="O279" s="81">
        <v>1.68</v>
      </c>
      <c r="P279" s="81">
        <v>2.23</v>
      </c>
      <c r="Q279" s="81">
        <v>2.39</v>
      </c>
      <c r="R279" s="37">
        <v>75</v>
      </c>
      <c r="S279" s="37">
        <f t="shared" ref="S279:S288" si="79">R279/12*9*C279*E279*F279*O279*$S$6+R279/12*3*C279*E279*F279*O279*$R$6</f>
        <v>2568571.75575</v>
      </c>
      <c r="T279" s="36">
        <v>0</v>
      </c>
      <c r="U279" s="36">
        <f t="shared" ref="U279:U290" si="80">T279/12*6*C279*E279*F279*O279*$U$6+T279/12*3*C279*E279*F279*O279*$T$6+T279/12*3*C279*E279*F279*O279*$U$8</f>
        <v>0</v>
      </c>
    </row>
    <row r="280" spans="1:143" s="42" customFormat="1" ht="30" x14ac:dyDescent="0.25">
      <c r="A280" s="79">
        <v>109</v>
      </c>
      <c r="B280" s="80" t="s">
        <v>294</v>
      </c>
      <c r="C280" s="81">
        <v>19007.45</v>
      </c>
      <c r="D280" s="81">
        <f>C280*(H280+I280+J280)</f>
        <v>17676.928500000002</v>
      </c>
      <c r="E280" s="34">
        <v>2.25</v>
      </c>
      <c r="F280" s="35">
        <v>1</v>
      </c>
      <c r="G280" s="82"/>
      <c r="H280" s="83">
        <v>0.24</v>
      </c>
      <c r="I280" s="83">
        <v>0.68</v>
      </c>
      <c r="J280" s="83">
        <v>0.01</v>
      </c>
      <c r="K280" s="83">
        <v>7.0000000000000007E-2</v>
      </c>
      <c r="L280" s="82">
        <v>1</v>
      </c>
      <c r="M280" s="82"/>
      <c r="N280" s="81">
        <v>1.4</v>
      </c>
      <c r="O280" s="81">
        <v>1.68</v>
      </c>
      <c r="P280" s="81">
        <v>2.23</v>
      </c>
      <c r="Q280" s="81">
        <v>2.39</v>
      </c>
      <c r="R280" s="37"/>
      <c r="S280" s="37">
        <f t="shared" si="79"/>
        <v>0</v>
      </c>
      <c r="T280" s="36">
        <v>0</v>
      </c>
      <c r="U280" s="36">
        <f t="shared" si="80"/>
        <v>0</v>
      </c>
      <c r="V280" s="5"/>
      <c r="W280" s="5"/>
      <c r="X280" s="5"/>
      <c r="Y280" s="5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4"/>
      <c r="BQ280" s="4"/>
      <c r="BR280" s="4"/>
      <c r="BS280" s="4"/>
      <c r="BT280" s="4"/>
      <c r="BU280" s="4"/>
      <c r="BV280" s="4"/>
      <c r="BW280" s="4"/>
      <c r="BX280" s="4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  <c r="CZ280" s="4"/>
      <c r="DA280" s="4"/>
      <c r="DB280" s="4"/>
      <c r="DC280" s="4"/>
      <c r="DD280" s="4"/>
      <c r="DE280" s="4"/>
      <c r="DF280" s="4"/>
      <c r="DG280" s="4"/>
      <c r="DH280" s="4"/>
      <c r="DI280" s="4"/>
      <c r="DJ280" s="4"/>
      <c r="DK280" s="4"/>
      <c r="DL280" s="4"/>
      <c r="DM280" s="4"/>
      <c r="DN280" s="4"/>
      <c r="DO280" s="4"/>
      <c r="DP280" s="4"/>
      <c r="DQ280" s="4"/>
      <c r="DR280" s="4"/>
      <c r="DS280" s="4"/>
      <c r="DT280" s="4"/>
      <c r="DU280" s="4"/>
      <c r="DV280" s="4"/>
      <c r="DW280" s="4"/>
      <c r="DX280" s="4"/>
      <c r="DY280" s="4"/>
      <c r="DZ280" s="4"/>
      <c r="EA280" s="4"/>
      <c r="EB280" s="4"/>
      <c r="EC280" s="4"/>
      <c r="ED280" s="4"/>
      <c r="EE280" s="4"/>
      <c r="EF280" s="4"/>
      <c r="EG280" s="4"/>
      <c r="EH280" s="4"/>
      <c r="EI280" s="4"/>
      <c r="EJ280" s="4"/>
      <c r="EK280" s="4"/>
      <c r="EL280" s="4"/>
      <c r="EM280" s="4"/>
    </row>
    <row r="281" spans="1:143" s="42" customFormat="1" ht="30" x14ac:dyDescent="0.25">
      <c r="A281" s="79">
        <v>110</v>
      </c>
      <c r="B281" s="80" t="s">
        <v>295</v>
      </c>
      <c r="C281" s="81">
        <v>19007.45</v>
      </c>
      <c r="D281" s="81"/>
      <c r="E281" s="34">
        <v>3.5</v>
      </c>
      <c r="F281" s="35">
        <v>1</v>
      </c>
      <c r="G281" s="82"/>
      <c r="H281" s="83">
        <v>0.24</v>
      </c>
      <c r="I281" s="83">
        <v>0.68</v>
      </c>
      <c r="J281" s="83">
        <v>0.01</v>
      </c>
      <c r="K281" s="83">
        <v>7.0000000000000007E-2</v>
      </c>
      <c r="L281" s="82">
        <v>1</v>
      </c>
      <c r="M281" s="82"/>
      <c r="N281" s="81">
        <v>1.4</v>
      </c>
      <c r="O281" s="81">
        <v>1.68</v>
      </c>
      <c r="P281" s="81">
        <v>2.23</v>
      </c>
      <c r="Q281" s="81">
        <v>2.39</v>
      </c>
      <c r="R281" s="37"/>
      <c r="S281" s="37">
        <f t="shared" si="79"/>
        <v>0</v>
      </c>
      <c r="T281" s="36"/>
      <c r="U281" s="36">
        <f t="shared" si="80"/>
        <v>0</v>
      </c>
      <c r="V281" s="5"/>
      <c r="W281" s="5"/>
      <c r="X281" s="5"/>
      <c r="Y281" s="5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  <c r="CZ281" s="4"/>
      <c r="DA281" s="4"/>
      <c r="DB281" s="4"/>
      <c r="DC281" s="4"/>
      <c r="DD281" s="4"/>
      <c r="DE281" s="4"/>
      <c r="DF281" s="4"/>
      <c r="DG281" s="4"/>
      <c r="DH281" s="4"/>
      <c r="DI281" s="4"/>
      <c r="DJ281" s="4"/>
      <c r="DK281" s="4"/>
      <c r="DL281" s="4"/>
      <c r="DM281" s="4"/>
      <c r="DN281" s="4"/>
      <c r="DO281" s="4"/>
      <c r="DP281" s="4"/>
      <c r="DQ281" s="4"/>
      <c r="DR281" s="4"/>
      <c r="DS281" s="4"/>
      <c r="DT281" s="4"/>
      <c r="DU281" s="4"/>
      <c r="DV281" s="4"/>
      <c r="DW281" s="4"/>
      <c r="DX281" s="4"/>
      <c r="DY281" s="4"/>
      <c r="DZ281" s="4"/>
      <c r="EA281" s="4"/>
      <c r="EB281" s="4"/>
      <c r="EC281" s="4"/>
      <c r="ED281" s="4"/>
      <c r="EE281" s="4"/>
      <c r="EF281" s="4"/>
      <c r="EG281" s="4"/>
      <c r="EH281" s="4"/>
      <c r="EI281" s="4"/>
      <c r="EJ281" s="4"/>
      <c r="EK281" s="4"/>
      <c r="EL281" s="4"/>
      <c r="EM281" s="4"/>
    </row>
    <row r="282" spans="1:143" x14ac:dyDescent="0.25">
      <c r="A282" s="79">
        <v>111</v>
      </c>
      <c r="B282" s="80" t="s">
        <v>296</v>
      </c>
      <c r="C282" s="81">
        <v>19007.45</v>
      </c>
      <c r="D282" s="81">
        <f t="shared" ref="D282:D287" si="81">C282*(H282+I282+J282)</f>
        <v>15776.183500000003</v>
      </c>
      <c r="E282" s="34">
        <v>2.0099999999999998</v>
      </c>
      <c r="F282" s="35">
        <v>1</v>
      </c>
      <c r="G282" s="82"/>
      <c r="H282" s="83">
        <v>0.51</v>
      </c>
      <c r="I282" s="83">
        <v>0.28000000000000003</v>
      </c>
      <c r="J282" s="83">
        <v>0.04</v>
      </c>
      <c r="K282" s="83">
        <v>0.17</v>
      </c>
      <c r="L282" s="82">
        <v>1</v>
      </c>
      <c r="M282" s="82"/>
      <c r="N282" s="81">
        <v>1.4</v>
      </c>
      <c r="O282" s="81">
        <v>1.68</v>
      </c>
      <c r="P282" s="81">
        <v>2.23</v>
      </c>
      <c r="Q282" s="81">
        <v>2.39</v>
      </c>
      <c r="R282" s="37"/>
      <c r="S282" s="37">
        <f t="shared" si="79"/>
        <v>0</v>
      </c>
      <c r="T282" s="36">
        <v>0</v>
      </c>
      <c r="U282" s="36">
        <f t="shared" si="80"/>
        <v>0</v>
      </c>
    </row>
    <row r="283" spans="1:143" x14ac:dyDescent="0.25">
      <c r="A283" s="79">
        <v>112</v>
      </c>
      <c r="B283" s="80" t="s">
        <v>297</v>
      </c>
      <c r="C283" s="81">
        <v>19007.45</v>
      </c>
      <c r="D283" s="81">
        <f t="shared" si="81"/>
        <v>16726.556000000004</v>
      </c>
      <c r="E283" s="34">
        <v>2.31</v>
      </c>
      <c r="F283" s="35">
        <v>1</v>
      </c>
      <c r="G283" s="82"/>
      <c r="H283" s="83">
        <v>0.55000000000000004</v>
      </c>
      <c r="I283" s="83">
        <v>0.3</v>
      </c>
      <c r="J283" s="83">
        <v>0.03</v>
      </c>
      <c r="K283" s="83">
        <v>0.12</v>
      </c>
      <c r="L283" s="82">
        <v>1</v>
      </c>
      <c r="M283" s="82"/>
      <c r="N283" s="81">
        <v>1.4</v>
      </c>
      <c r="O283" s="81">
        <v>1.68</v>
      </c>
      <c r="P283" s="81">
        <v>2.23</v>
      </c>
      <c r="Q283" s="81">
        <v>2.39</v>
      </c>
      <c r="R283" s="37"/>
      <c r="S283" s="37">
        <f t="shared" si="79"/>
        <v>0</v>
      </c>
      <c r="T283" s="36">
        <v>0</v>
      </c>
      <c r="U283" s="36">
        <f t="shared" si="80"/>
        <v>0</v>
      </c>
    </row>
    <row r="284" spans="1:143" x14ac:dyDescent="0.25">
      <c r="A284" s="79">
        <v>113</v>
      </c>
      <c r="B284" s="80" t="s">
        <v>298</v>
      </c>
      <c r="C284" s="81">
        <v>19007.45</v>
      </c>
      <c r="D284" s="81">
        <f t="shared" si="81"/>
        <v>17106.705000000002</v>
      </c>
      <c r="E284" s="34">
        <v>3.43</v>
      </c>
      <c r="F284" s="35">
        <v>1</v>
      </c>
      <c r="G284" s="82"/>
      <c r="H284" s="83">
        <v>0.54</v>
      </c>
      <c r="I284" s="83">
        <v>0.34</v>
      </c>
      <c r="J284" s="83">
        <v>0.02</v>
      </c>
      <c r="K284" s="83">
        <v>0.1</v>
      </c>
      <c r="L284" s="82">
        <v>1</v>
      </c>
      <c r="M284" s="82"/>
      <c r="N284" s="81">
        <v>1.4</v>
      </c>
      <c r="O284" s="81">
        <v>1.68</v>
      </c>
      <c r="P284" s="81">
        <v>2.23</v>
      </c>
      <c r="Q284" s="81">
        <v>2.39</v>
      </c>
      <c r="R284" s="37"/>
      <c r="S284" s="37">
        <f t="shared" si="79"/>
        <v>0</v>
      </c>
      <c r="T284" s="36">
        <v>0</v>
      </c>
      <c r="U284" s="36">
        <f t="shared" si="80"/>
        <v>0</v>
      </c>
    </row>
    <row r="285" spans="1:143" x14ac:dyDescent="0.25">
      <c r="A285" s="79">
        <v>35</v>
      </c>
      <c r="B285" s="80" t="s">
        <v>299</v>
      </c>
      <c r="C285" s="81">
        <v>19007.45</v>
      </c>
      <c r="D285" s="81">
        <f t="shared" si="81"/>
        <v>17676.928500000002</v>
      </c>
      <c r="E285" s="34">
        <v>4.78</v>
      </c>
      <c r="F285" s="35">
        <v>1</v>
      </c>
      <c r="G285" s="82"/>
      <c r="H285" s="83">
        <v>0.24</v>
      </c>
      <c r="I285" s="83">
        <v>0.68</v>
      </c>
      <c r="J285" s="83">
        <v>0.01</v>
      </c>
      <c r="K285" s="83">
        <v>7.0000000000000007E-2</v>
      </c>
      <c r="L285" s="82">
        <v>1</v>
      </c>
      <c r="M285" s="82"/>
      <c r="N285" s="81">
        <v>1.4</v>
      </c>
      <c r="O285" s="81">
        <v>1.68</v>
      </c>
      <c r="P285" s="81">
        <v>2.23</v>
      </c>
      <c r="Q285" s="81">
        <v>2.39</v>
      </c>
      <c r="R285" s="37"/>
      <c r="S285" s="37">
        <f t="shared" si="79"/>
        <v>0</v>
      </c>
      <c r="T285" s="36">
        <v>0</v>
      </c>
      <c r="U285" s="36">
        <f t="shared" si="80"/>
        <v>0</v>
      </c>
    </row>
    <row r="286" spans="1:143" ht="26.25" customHeight="1" x14ac:dyDescent="0.25">
      <c r="A286" s="79">
        <v>107</v>
      </c>
      <c r="B286" s="80" t="s">
        <v>300</v>
      </c>
      <c r="C286" s="81">
        <v>19007.45</v>
      </c>
      <c r="D286" s="81">
        <f t="shared" si="81"/>
        <v>17676.928500000002</v>
      </c>
      <c r="E286" s="34">
        <v>3.6</v>
      </c>
      <c r="F286" s="35">
        <v>1</v>
      </c>
      <c r="G286" s="82"/>
      <c r="H286" s="83">
        <v>0.24</v>
      </c>
      <c r="I286" s="83">
        <v>0.68</v>
      </c>
      <c r="J286" s="83">
        <v>0.01</v>
      </c>
      <c r="K286" s="83">
        <v>7.0000000000000007E-2</v>
      </c>
      <c r="L286" s="82">
        <v>1</v>
      </c>
      <c r="M286" s="82"/>
      <c r="N286" s="81">
        <v>1.4</v>
      </c>
      <c r="O286" s="81">
        <v>1.68</v>
      </c>
      <c r="P286" s="81">
        <v>2.23</v>
      </c>
      <c r="Q286" s="81">
        <v>2.39</v>
      </c>
      <c r="R286" s="37">
        <v>8</v>
      </c>
      <c r="S286" s="37">
        <f t="shared" si="79"/>
        <v>986331.55420800007</v>
      </c>
      <c r="T286" s="36">
        <v>0</v>
      </c>
      <c r="U286" s="36">
        <f t="shared" si="80"/>
        <v>0</v>
      </c>
    </row>
    <row r="287" spans="1:143" ht="30" x14ac:dyDescent="0.25">
      <c r="A287" s="79">
        <v>108</v>
      </c>
      <c r="B287" s="80" t="s">
        <v>301</v>
      </c>
      <c r="C287" s="81">
        <v>19007.45</v>
      </c>
      <c r="D287" s="81">
        <f t="shared" si="81"/>
        <v>17676.928500000002</v>
      </c>
      <c r="E287" s="34">
        <v>3.06</v>
      </c>
      <c r="F287" s="35">
        <v>1</v>
      </c>
      <c r="G287" s="82"/>
      <c r="H287" s="83">
        <v>0.24</v>
      </c>
      <c r="I287" s="83">
        <v>0.68</v>
      </c>
      <c r="J287" s="83">
        <v>0.01</v>
      </c>
      <c r="K287" s="83">
        <v>7.0000000000000007E-2</v>
      </c>
      <c r="L287" s="82">
        <v>1</v>
      </c>
      <c r="M287" s="82"/>
      <c r="N287" s="81">
        <v>1.4</v>
      </c>
      <c r="O287" s="81">
        <v>1.68</v>
      </c>
      <c r="P287" s="81">
        <v>2.23</v>
      </c>
      <c r="Q287" s="81">
        <v>2.39</v>
      </c>
      <c r="R287" s="37"/>
      <c r="S287" s="37">
        <f t="shared" si="79"/>
        <v>0</v>
      </c>
      <c r="T287" s="36">
        <v>0</v>
      </c>
      <c r="U287" s="36">
        <f t="shared" si="80"/>
        <v>0</v>
      </c>
    </row>
    <row r="288" spans="1:143" s="42" customFormat="1" ht="30" x14ac:dyDescent="0.25">
      <c r="A288" s="79">
        <v>36</v>
      </c>
      <c r="B288" s="80" t="s">
        <v>302</v>
      </c>
      <c r="C288" s="81">
        <v>19007.45</v>
      </c>
      <c r="D288" s="81"/>
      <c r="E288" s="93">
        <v>4.04</v>
      </c>
      <c r="F288" s="35">
        <v>1</v>
      </c>
      <c r="G288" s="82"/>
      <c r="H288" s="83">
        <v>0.24</v>
      </c>
      <c r="I288" s="83">
        <v>0.68</v>
      </c>
      <c r="J288" s="83">
        <v>0.01</v>
      </c>
      <c r="K288" s="83">
        <v>7.0000000000000007E-2</v>
      </c>
      <c r="L288" s="82">
        <v>1</v>
      </c>
      <c r="M288" s="82"/>
      <c r="N288" s="81">
        <v>1.4</v>
      </c>
      <c r="O288" s="81">
        <v>1.68</v>
      </c>
      <c r="P288" s="81">
        <v>2.23</v>
      </c>
      <c r="Q288" s="81">
        <v>2.39</v>
      </c>
      <c r="R288" s="37"/>
      <c r="S288" s="37">
        <f t="shared" si="79"/>
        <v>0</v>
      </c>
      <c r="T288" s="36"/>
      <c r="U288" s="36">
        <f t="shared" si="80"/>
        <v>0</v>
      </c>
      <c r="V288" s="5"/>
      <c r="W288" s="5"/>
      <c r="X288" s="5"/>
      <c r="Y288" s="5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  <c r="BO288" s="4"/>
      <c r="BP288" s="4"/>
      <c r="BQ288" s="4"/>
      <c r="BR288" s="4"/>
      <c r="BS288" s="4"/>
      <c r="BT288" s="4"/>
      <c r="BU288" s="4"/>
      <c r="BV288" s="4"/>
      <c r="BW288" s="4"/>
      <c r="BX288" s="4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  <c r="CZ288" s="4"/>
      <c r="DA288" s="4"/>
      <c r="DB288" s="4"/>
      <c r="DC288" s="4"/>
      <c r="DD288" s="4"/>
      <c r="DE288" s="4"/>
      <c r="DF288" s="4"/>
      <c r="DG288" s="4"/>
      <c r="DH288" s="4"/>
      <c r="DI288" s="4"/>
      <c r="DJ288" s="4"/>
      <c r="DK288" s="4"/>
      <c r="DL288" s="4"/>
      <c r="DM288" s="4"/>
      <c r="DN288" s="4"/>
      <c r="DO288" s="4"/>
      <c r="DP288" s="4"/>
      <c r="DQ288" s="4"/>
      <c r="DR288" s="4"/>
      <c r="DS288" s="4"/>
      <c r="DT288" s="4"/>
      <c r="DU288" s="4"/>
      <c r="DV288" s="4"/>
      <c r="DW288" s="4"/>
      <c r="DX288" s="4"/>
      <c r="DY288" s="4"/>
      <c r="DZ288" s="4"/>
      <c r="EA288" s="4"/>
      <c r="EB288" s="4"/>
      <c r="EC288" s="4"/>
      <c r="ED288" s="4"/>
      <c r="EE288" s="4"/>
      <c r="EF288" s="4"/>
      <c r="EG288" s="4"/>
      <c r="EH288" s="4"/>
      <c r="EI288" s="4"/>
      <c r="EJ288" s="4"/>
      <c r="EK288" s="4"/>
      <c r="EL288" s="4"/>
      <c r="EM288" s="4"/>
    </row>
    <row r="289" spans="1:143" s="42" customFormat="1" ht="30" x14ac:dyDescent="0.25">
      <c r="A289" s="94">
        <v>123</v>
      </c>
      <c r="B289" s="95" t="s">
        <v>303</v>
      </c>
      <c r="C289" s="81">
        <v>19007.45</v>
      </c>
      <c r="D289" s="81"/>
      <c r="E289" s="93">
        <v>2.48</v>
      </c>
      <c r="F289" s="35">
        <v>1</v>
      </c>
      <c r="G289" s="82"/>
      <c r="H289" s="83">
        <v>0.24</v>
      </c>
      <c r="I289" s="83">
        <v>0.68</v>
      </c>
      <c r="J289" s="83">
        <v>0.01</v>
      </c>
      <c r="K289" s="83">
        <v>7.0000000000000007E-2</v>
      </c>
      <c r="L289" s="82">
        <v>1</v>
      </c>
      <c r="M289" s="82"/>
      <c r="N289" s="81">
        <v>1.4</v>
      </c>
      <c r="O289" s="81">
        <v>1.68</v>
      </c>
      <c r="P289" s="81">
        <v>2.23</v>
      </c>
      <c r="Q289" s="81">
        <v>2.39</v>
      </c>
      <c r="R289" s="37"/>
      <c r="S289" s="37"/>
      <c r="T289" s="36"/>
      <c r="U289" s="36">
        <f t="shared" si="80"/>
        <v>0</v>
      </c>
      <c r="V289" s="5"/>
      <c r="W289" s="5"/>
      <c r="X289" s="5"/>
      <c r="Y289" s="5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  <c r="BO289" s="4"/>
      <c r="BP289" s="4"/>
      <c r="BQ289" s="4"/>
      <c r="BR289" s="4"/>
      <c r="BS289" s="4"/>
      <c r="BT289" s="4"/>
      <c r="BU289" s="4"/>
      <c r="BV289" s="4"/>
      <c r="BW289" s="4"/>
      <c r="BX289" s="4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  <c r="CZ289" s="4"/>
      <c r="DA289" s="4"/>
      <c r="DB289" s="4"/>
      <c r="DC289" s="4"/>
      <c r="DD289" s="4"/>
      <c r="DE289" s="4"/>
      <c r="DF289" s="4"/>
      <c r="DG289" s="4"/>
      <c r="DH289" s="4"/>
      <c r="DI289" s="4"/>
      <c r="DJ289" s="4"/>
      <c r="DK289" s="4"/>
      <c r="DL289" s="4"/>
      <c r="DM289" s="4"/>
      <c r="DN289" s="4"/>
      <c r="DO289" s="4"/>
      <c r="DP289" s="4"/>
      <c r="DQ289" s="4"/>
      <c r="DR289" s="4"/>
      <c r="DS289" s="4"/>
      <c r="DT289" s="4"/>
      <c r="DU289" s="4"/>
      <c r="DV289" s="4"/>
      <c r="DW289" s="4"/>
      <c r="DX289" s="4"/>
      <c r="DY289" s="4"/>
      <c r="DZ289" s="4"/>
      <c r="EA289" s="4"/>
      <c r="EB289" s="4"/>
      <c r="EC289" s="4"/>
      <c r="ED289" s="4"/>
      <c r="EE289" s="4"/>
      <c r="EF289" s="4"/>
      <c r="EG289" s="4"/>
      <c r="EH289" s="4"/>
      <c r="EI289" s="4"/>
      <c r="EJ289" s="4"/>
      <c r="EK289" s="4"/>
      <c r="EL289" s="4"/>
      <c r="EM289" s="4"/>
    </row>
    <row r="290" spans="1:143" s="42" customFormat="1" ht="30" x14ac:dyDescent="0.25">
      <c r="A290" s="32">
        <v>124</v>
      </c>
      <c r="B290" s="33" t="s">
        <v>304</v>
      </c>
      <c r="C290" s="24">
        <v>19007.45</v>
      </c>
      <c r="D290" s="24"/>
      <c r="E290" s="34">
        <v>0.5</v>
      </c>
      <c r="F290" s="35">
        <v>1</v>
      </c>
      <c r="G290" s="35"/>
      <c r="H290" s="28">
        <v>0.24</v>
      </c>
      <c r="I290" s="28">
        <v>0.68</v>
      </c>
      <c r="J290" s="28">
        <v>0.01</v>
      </c>
      <c r="K290" s="28">
        <v>7.0000000000000007E-2</v>
      </c>
      <c r="L290" s="35">
        <v>1</v>
      </c>
      <c r="M290" s="35"/>
      <c r="N290" s="24">
        <v>1.4</v>
      </c>
      <c r="O290" s="24">
        <v>1.68</v>
      </c>
      <c r="P290" s="24">
        <v>2.23</v>
      </c>
      <c r="Q290" s="24">
        <v>2.39</v>
      </c>
      <c r="R290" s="37">
        <v>155</v>
      </c>
      <c r="S290" s="37">
        <f>R290/12*9*C290*E290*F290*O290*$S$6+R290/12*3*C290*E290*F290*O290*$R$6</f>
        <v>2654190.8142749998</v>
      </c>
      <c r="T290" s="36"/>
      <c r="U290" s="36">
        <f t="shared" si="80"/>
        <v>0</v>
      </c>
      <c r="V290" s="5"/>
      <c r="W290" s="5"/>
      <c r="X290" s="5"/>
      <c r="Y290" s="5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  <c r="BO290" s="4"/>
      <c r="BP290" s="4"/>
      <c r="BQ290" s="4"/>
      <c r="BR290" s="4"/>
      <c r="BS290" s="4"/>
      <c r="BT290" s="4"/>
      <c r="BU290" s="4"/>
      <c r="BV290" s="4"/>
      <c r="BW290" s="4"/>
      <c r="BX290" s="4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  <c r="CZ290" s="4"/>
      <c r="DA290" s="4"/>
      <c r="DB290" s="4"/>
      <c r="DC290" s="4"/>
      <c r="DD290" s="4"/>
      <c r="DE290" s="4"/>
      <c r="DF290" s="4"/>
      <c r="DG290" s="4"/>
      <c r="DH290" s="4"/>
      <c r="DI290" s="4"/>
      <c r="DJ290" s="4"/>
      <c r="DK290" s="4"/>
      <c r="DL290" s="4"/>
      <c r="DM290" s="4"/>
      <c r="DN290" s="4"/>
      <c r="DO290" s="4"/>
      <c r="DP290" s="4"/>
      <c r="DQ290" s="4"/>
      <c r="DR290" s="4"/>
      <c r="DS290" s="4"/>
      <c r="DT290" s="4"/>
      <c r="DU290" s="4"/>
      <c r="DV290" s="4"/>
      <c r="DW290" s="4"/>
      <c r="DX290" s="4"/>
      <c r="DY290" s="4"/>
      <c r="DZ290" s="4"/>
      <c r="EA290" s="4"/>
      <c r="EB290" s="4"/>
      <c r="EC290" s="4"/>
      <c r="ED290" s="4"/>
      <c r="EE290" s="4"/>
      <c r="EF290" s="4"/>
      <c r="EG290" s="4"/>
      <c r="EH290" s="4"/>
      <c r="EI290" s="4"/>
      <c r="EJ290" s="4"/>
      <c r="EK290" s="4"/>
      <c r="EL290" s="4"/>
      <c r="EM290" s="4"/>
    </row>
    <row r="291" spans="1:143" s="97" customFormat="1" ht="25.5" customHeight="1" x14ac:dyDescent="0.25">
      <c r="A291" s="104"/>
      <c r="B291" s="105" t="s">
        <v>306</v>
      </c>
      <c r="C291" s="106"/>
      <c r="D291" s="106"/>
      <c r="E291" s="107"/>
      <c r="F291" s="108"/>
      <c r="G291" s="108"/>
      <c r="H291" s="109"/>
      <c r="I291" s="109"/>
      <c r="J291" s="109"/>
      <c r="K291" s="109"/>
      <c r="L291" s="108"/>
      <c r="M291" s="108"/>
      <c r="N291" s="106"/>
      <c r="O291" s="106"/>
      <c r="P291" s="106"/>
      <c r="Q291" s="106"/>
      <c r="R291" s="110">
        <f t="shared" ref="R291:U291" si="82">SUM(R9,R29,R41,R47,R51,R61,R71,R78,R93,R104,R113,R117,R127,R135,R142,R147,R158,R161,R169,R183,R207,R232,R251,R254,R261,R271,R278)</f>
        <v>14599</v>
      </c>
      <c r="S291" s="110">
        <f t="shared" si="82"/>
        <v>580480828.21800971</v>
      </c>
      <c r="T291" s="110">
        <f t="shared" si="82"/>
        <v>1198</v>
      </c>
      <c r="U291" s="110">
        <f t="shared" si="82"/>
        <v>46654335.431540772</v>
      </c>
      <c r="V291" s="125">
        <f>SUM(S291+U291)</f>
        <v>627135163.64955044</v>
      </c>
      <c r="W291" s="96"/>
      <c r="X291" s="96"/>
      <c r="Y291" s="96"/>
    </row>
    <row r="292" spans="1:143" x14ac:dyDescent="0.25">
      <c r="B292" s="4"/>
      <c r="R292" s="102">
        <v>14570</v>
      </c>
      <c r="S292" s="114">
        <v>579646556.11174214</v>
      </c>
      <c r="T292" s="102">
        <v>1198</v>
      </c>
      <c r="U292" s="114">
        <v>44725570.591520287</v>
      </c>
      <c r="V292" s="124">
        <f>SUM(S292+U292)</f>
        <v>624372126.70326245</v>
      </c>
    </row>
    <row r="293" spans="1:143" x14ac:dyDescent="0.25">
      <c r="B293" s="103" t="s">
        <v>305</v>
      </c>
      <c r="R293" s="49">
        <f>SUM(R291-R292)</f>
        <v>29</v>
      </c>
      <c r="S293" s="49">
        <f>SUM(S291-S292)</f>
        <v>834272.10626757145</v>
      </c>
      <c r="T293" s="49">
        <f>SUM(T291-T292)</f>
        <v>0</v>
      </c>
      <c r="U293" s="49">
        <f>SUM(U291-U292)</f>
        <v>1928764.8400204852</v>
      </c>
      <c r="V293" s="124">
        <f>SUM(S293+U293)</f>
        <v>2763036.9462880567</v>
      </c>
    </row>
    <row r="306" spans="1:143" s="102" customFormat="1" x14ac:dyDescent="0.25">
      <c r="A306" s="98"/>
      <c r="B306" s="99"/>
      <c r="C306" s="99"/>
      <c r="D306" s="99"/>
      <c r="E306" s="100"/>
      <c r="F306" s="100"/>
      <c r="G306" s="100"/>
      <c r="H306" s="101"/>
      <c r="I306" s="101"/>
      <c r="J306" s="101"/>
      <c r="K306" s="101"/>
      <c r="L306" s="101"/>
      <c r="M306" s="101"/>
      <c r="N306" s="100"/>
      <c r="O306" s="100"/>
      <c r="P306" s="100"/>
      <c r="Q306" s="100"/>
      <c r="V306" s="5"/>
      <c r="W306" s="5"/>
      <c r="X306" s="5"/>
      <c r="Y306" s="5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4"/>
      <c r="BQ306" s="4"/>
      <c r="BR306" s="4"/>
      <c r="BS306" s="4"/>
      <c r="BT306" s="4"/>
      <c r="BU306" s="4"/>
      <c r="BV306" s="4"/>
      <c r="BW306" s="4"/>
      <c r="BX306" s="4"/>
      <c r="BY306" s="4"/>
      <c r="BZ306" s="4"/>
      <c r="CA306" s="4"/>
      <c r="CB306" s="4"/>
      <c r="CC306" s="4"/>
      <c r="CD306" s="4"/>
      <c r="CE306" s="4"/>
      <c r="CF306" s="4"/>
      <c r="CG306" s="4"/>
      <c r="CH306" s="4"/>
      <c r="CI306" s="4"/>
      <c r="CJ306" s="4"/>
      <c r="CK306" s="4"/>
      <c r="CL306" s="4"/>
      <c r="CM306" s="4"/>
      <c r="CN306" s="4"/>
      <c r="CO306" s="4"/>
      <c r="CP306" s="4"/>
      <c r="CQ306" s="4"/>
      <c r="CR306" s="4"/>
      <c r="CS306" s="4"/>
      <c r="CT306" s="4"/>
      <c r="CU306" s="4"/>
      <c r="CV306" s="4"/>
      <c r="CW306" s="4"/>
      <c r="CX306" s="4"/>
      <c r="CY306" s="4"/>
      <c r="CZ306" s="4"/>
      <c r="DA306" s="4"/>
      <c r="DB306" s="4"/>
      <c r="DC306" s="4"/>
      <c r="DD306" s="4"/>
      <c r="DE306" s="4"/>
      <c r="DF306" s="4"/>
      <c r="DG306" s="4"/>
      <c r="DH306" s="4"/>
      <c r="DI306" s="4"/>
      <c r="DJ306" s="4"/>
      <c r="DK306" s="4"/>
      <c r="DL306" s="4"/>
      <c r="DM306" s="4"/>
      <c r="DN306" s="4"/>
      <c r="DO306" s="4"/>
      <c r="DP306" s="4"/>
      <c r="DQ306" s="4"/>
      <c r="DR306" s="4"/>
      <c r="DS306" s="4"/>
      <c r="DT306" s="4"/>
      <c r="DU306" s="4"/>
      <c r="DV306" s="4"/>
      <c r="DW306" s="4"/>
      <c r="DX306" s="4"/>
      <c r="DY306" s="4"/>
      <c r="DZ306" s="4"/>
      <c r="EA306" s="4"/>
      <c r="EB306" s="4"/>
      <c r="EC306" s="4"/>
      <c r="ED306" s="4"/>
      <c r="EE306" s="4"/>
      <c r="EF306" s="4"/>
      <c r="EG306" s="4"/>
      <c r="EH306" s="4"/>
      <c r="EI306" s="4"/>
      <c r="EJ306" s="4"/>
      <c r="EK306" s="4"/>
      <c r="EL306" s="4"/>
      <c r="EM306" s="4"/>
    </row>
  </sheetData>
  <autoFilter ref="A4:U293">
    <filterColumn colId="7" showButton="0"/>
    <filterColumn colId="8" showButton="0"/>
    <filterColumn colId="9" showButton="0"/>
    <filterColumn colId="13" showButton="0"/>
    <filterColumn colId="14" showButton="0"/>
    <filterColumn colId="15" showButton="0"/>
    <filterColumn colId="17" showButton="0"/>
    <filterColumn colId="19" showButton="0"/>
  </autoFilter>
  <mergeCells count="15">
    <mergeCell ref="T1:U1"/>
    <mergeCell ref="T4:U4"/>
    <mergeCell ref="R4:S4"/>
    <mergeCell ref="L4:L5"/>
    <mergeCell ref="M4:M5"/>
    <mergeCell ref="N4:Q4"/>
    <mergeCell ref="A2:Q2"/>
    <mergeCell ref="A4:A5"/>
    <mergeCell ref="B4:B5"/>
    <mergeCell ref="C4:C5"/>
    <mergeCell ref="D4:D5"/>
    <mergeCell ref="E4:E5"/>
    <mergeCell ref="F4:F5"/>
    <mergeCell ref="G4:G5"/>
    <mergeCell ref="H4:K4"/>
  </mergeCells>
  <pageMargins left="0" right="0" top="0.19685039370078741" bottom="0.19685039370078741" header="0.11811023622047245" footer="0.11811023622047245"/>
  <pageSetup paperSize="9" scale="7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 </vt:lpstr>
      <vt:lpstr>'КС '!Заголовки_для_печати</vt:lpstr>
      <vt:lpstr>'КС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2015-10-23T01:50:04Z</cp:lastPrinted>
  <dcterms:created xsi:type="dcterms:W3CDTF">2015-10-20T06:46:11Z</dcterms:created>
  <dcterms:modified xsi:type="dcterms:W3CDTF">2015-10-23T05:54:49Z</dcterms:modified>
</cp:coreProperties>
</file>