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-75" windowWidth="14835" windowHeight="11745" tabRatio="831" activeTab="4"/>
  </bookViews>
  <sheets>
    <sheet name="Хабаровск-1" sheetId="36" r:id="rId1"/>
    <sheet name="Хабаровск-2" sheetId="35" r:id="rId2"/>
    <sheet name="Комсомольск" sheetId="33" r:id="rId3"/>
    <sheet name="Николаевск" sheetId="37" r:id="rId4"/>
    <sheet name="П.Осипенко" sheetId="15" r:id="rId5"/>
  </sheets>
  <externalReferences>
    <externalReference r:id="rId6"/>
    <externalReference r:id="rId7"/>
  </externalReferences>
  <definedNames>
    <definedName name="_xlnm._FilterDatabase" localSheetId="2" hidden="1">Комсомольск!$A$7:$DE$42</definedName>
    <definedName name="_xlnm._FilterDatabase" localSheetId="0" hidden="1">'Хабаровск-1'!$A$7:$CR$136</definedName>
    <definedName name="_xlnm._FilterDatabase" localSheetId="1" hidden="1">'Хабаровск-2'!$A$8:$L$145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3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3">Николаевск!$4:$7</definedName>
    <definedName name="_xlnm.Print_Titles" localSheetId="4">П.Осипенко!$4:$7</definedName>
    <definedName name="_xlnm.Print_Titles" localSheetId="0">'Хабаровск-1'!$4:$7</definedName>
    <definedName name="_xlnm.Print_Titles" localSheetId="1">'Хабаровск-2'!$4:$7</definedName>
    <definedName name="_xlnm.Print_Area" localSheetId="2">Комсомольск!$A$1:$F$80</definedName>
    <definedName name="_xlnm.Print_Area" localSheetId="3">Николаевск!$A$1:$F$20</definedName>
    <definedName name="_xlnm.Print_Area" localSheetId="0">'Хабаровск-1'!$A$1:$F$142</definedName>
    <definedName name="_xlnm.Print_Area" localSheetId="1">'Хабаровск-2'!$A$1:$F$194</definedName>
  </definedNames>
  <calcPr calcId="145621"/>
</workbook>
</file>

<file path=xl/calcChain.xml><?xml version="1.0" encoding="utf-8"?>
<calcChain xmlns="http://schemas.openxmlformats.org/spreadsheetml/2006/main">
  <c r="C141" i="36" l="1"/>
  <c r="E140" i="36"/>
  <c r="F139" i="36"/>
  <c r="E139" i="36" s="1"/>
  <c r="E141" i="36" s="1"/>
  <c r="F141" i="36" l="1"/>
  <c r="D141" i="36" s="1"/>
  <c r="F110" i="36"/>
  <c r="F109" i="36"/>
  <c r="F108" i="36"/>
  <c r="F107" i="36"/>
  <c r="F106" i="36"/>
  <c r="F105" i="36"/>
  <c r="C18" i="37"/>
  <c r="C181" i="35"/>
  <c r="C177" i="35"/>
  <c r="C185" i="35" s="1"/>
  <c r="C173" i="35"/>
  <c r="F172" i="35"/>
  <c r="E172" i="35"/>
  <c r="F171" i="35"/>
  <c r="F173" i="35" s="1"/>
  <c r="D173" i="35" s="1"/>
  <c r="E171" i="35"/>
  <c r="E173" i="35" s="1"/>
  <c r="C169" i="35"/>
  <c r="C174" i="35" s="1"/>
  <c r="F168" i="35"/>
  <c r="E168" i="35"/>
  <c r="F167" i="35"/>
  <c r="E167" i="35"/>
  <c r="F166" i="35"/>
  <c r="E166" i="35"/>
  <c r="F165" i="35"/>
  <c r="E165" i="35"/>
  <c r="F164" i="35"/>
  <c r="E164" i="35"/>
  <c r="F163" i="35"/>
  <c r="F169" i="35" s="1"/>
  <c r="E163" i="35"/>
  <c r="E169" i="35" s="1"/>
  <c r="C160" i="35"/>
  <c r="F159" i="35"/>
  <c r="E159" i="35" s="1"/>
  <c r="F158" i="35"/>
  <c r="E158" i="35" s="1"/>
  <c r="F157" i="35"/>
  <c r="E157" i="35" s="1"/>
  <c r="F156" i="35"/>
  <c r="E156" i="35" s="1"/>
  <c r="F155" i="35"/>
  <c r="E155" i="35" s="1"/>
  <c r="F154" i="35"/>
  <c r="E154" i="35" s="1"/>
  <c r="F153" i="35"/>
  <c r="E153" i="35" s="1"/>
  <c r="F152" i="35"/>
  <c r="E152" i="35" s="1"/>
  <c r="F151" i="35"/>
  <c r="E151" i="35" s="1"/>
  <c r="F150" i="35"/>
  <c r="E150" i="35" s="1"/>
  <c r="F149" i="35"/>
  <c r="E149" i="35" s="1"/>
  <c r="F148" i="35"/>
  <c r="E44" i="33"/>
  <c r="F44" i="33"/>
  <c r="F45" i="33"/>
  <c r="E45" i="33" s="1"/>
  <c r="E46" i="33"/>
  <c r="F46" i="33"/>
  <c r="F47" i="33"/>
  <c r="E47" i="33" s="1"/>
  <c r="E48" i="33"/>
  <c r="F48" i="33"/>
  <c r="F49" i="33"/>
  <c r="E49" i="33" s="1"/>
  <c r="E50" i="33"/>
  <c r="F50" i="33"/>
  <c r="F51" i="33"/>
  <c r="E51" i="33" s="1"/>
  <c r="E52" i="33"/>
  <c r="F52" i="33"/>
  <c r="F53" i="33"/>
  <c r="E53" i="33" s="1"/>
  <c r="E54" i="33"/>
  <c r="F54" i="33"/>
  <c r="F55" i="33"/>
  <c r="E55" i="33" s="1"/>
  <c r="E56" i="33"/>
  <c r="F56" i="33"/>
  <c r="F57" i="33"/>
  <c r="E57" i="33" s="1"/>
  <c r="F58" i="33"/>
  <c r="F59" i="33" s="1"/>
  <c r="D59" i="33" s="1"/>
  <c r="C59" i="33"/>
  <c r="F62" i="33"/>
  <c r="E62" i="33" s="1"/>
  <c r="F63" i="33"/>
  <c r="F67" i="33" s="1"/>
  <c r="F64" i="33"/>
  <c r="E64" i="33" s="1"/>
  <c r="E65" i="33"/>
  <c r="F65" i="33"/>
  <c r="F66" i="33"/>
  <c r="E66" i="33" s="1"/>
  <c r="C67" i="33"/>
  <c r="C71" i="33" s="1"/>
  <c r="E69" i="33"/>
  <c r="F69" i="33"/>
  <c r="C70" i="33"/>
  <c r="D70" i="33"/>
  <c r="E70" i="33"/>
  <c r="F70" i="33"/>
  <c r="C76" i="33"/>
  <c r="C127" i="36"/>
  <c r="C120" i="36"/>
  <c r="F119" i="36"/>
  <c r="F118" i="36"/>
  <c r="E118" i="36"/>
  <c r="C116" i="36"/>
  <c r="C121" i="36" s="1"/>
  <c r="F115" i="36"/>
  <c r="F114" i="36"/>
  <c r="E114" i="36"/>
  <c r="C111" i="36"/>
  <c r="E110" i="36"/>
  <c r="E109" i="36"/>
  <c r="E108" i="36"/>
  <c r="E107" i="36"/>
  <c r="E106" i="36"/>
  <c r="E105" i="36"/>
  <c r="C94" i="36"/>
  <c r="D87" i="36"/>
  <c r="D88" i="36" s="1"/>
  <c r="C87" i="36"/>
  <c r="C88" i="36" s="1"/>
  <c r="F86" i="36"/>
  <c r="E86" i="36" s="1"/>
  <c r="E87" i="36" s="1"/>
  <c r="E88" i="36" s="1"/>
  <c r="C83" i="36"/>
  <c r="F82" i="36"/>
  <c r="E82" i="36"/>
  <c r="F81" i="36"/>
  <c r="E81" i="36" s="1"/>
  <c r="F80" i="36"/>
  <c r="E80" i="36"/>
  <c r="F79" i="36"/>
  <c r="E79" i="36" s="1"/>
  <c r="F78" i="36"/>
  <c r="E78" i="36" s="1"/>
  <c r="F77" i="36"/>
  <c r="E77" i="36" s="1"/>
  <c r="F76" i="36"/>
  <c r="E76" i="36" s="1"/>
  <c r="F75" i="36"/>
  <c r="E75" i="36" s="1"/>
  <c r="C52" i="36"/>
  <c r="C43" i="36"/>
  <c r="F42" i="36"/>
  <c r="F43" i="36" s="1"/>
  <c r="C40" i="36"/>
  <c r="F39" i="36"/>
  <c r="E39" i="36" s="1"/>
  <c r="F38" i="36"/>
  <c r="E38" i="36" s="1"/>
  <c r="F37" i="36"/>
  <c r="E37" i="36" s="1"/>
  <c r="F36" i="36"/>
  <c r="E36" i="36"/>
  <c r="F35" i="36"/>
  <c r="E35" i="36" s="1"/>
  <c r="F34" i="36"/>
  <c r="E34" i="36" s="1"/>
  <c r="F33" i="36"/>
  <c r="E33" i="36" s="1"/>
  <c r="F32" i="36"/>
  <c r="E32" i="36" s="1"/>
  <c r="F31" i="36"/>
  <c r="F40" i="36" s="1"/>
  <c r="C28" i="36"/>
  <c r="F27" i="36"/>
  <c r="E27" i="36" s="1"/>
  <c r="F26" i="36"/>
  <c r="E26" i="36" s="1"/>
  <c r="F25" i="36"/>
  <c r="E25" i="36" s="1"/>
  <c r="F24" i="36"/>
  <c r="E24" i="36" s="1"/>
  <c r="F23" i="36"/>
  <c r="E23" i="36" s="1"/>
  <c r="F22" i="36"/>
  <c r="E22" i="36" s="1"/>
  <c r="F21" i="36"/>
  <c r="E21" i="36"/>
  <c r="F20" i="36"/>
  <c r="E20" i="36" s="1"/>
  <c r="F19" i="36"/>
  <c r="E19" i="36"/>
  <c r="F18" i="36"/>
  <c r="E18" i="36" s="1"/>
  <c r="F17" i="36"/>
  <c r="E17" i="36" s="1"/>
  <c r="F16" i="36"/>
  <c r="E16" i="36" s="1"/>
  <c r="F15" i="36"/>
  <c r="E15" i="36" s="1"/>
  <c r="F14" i="36"/>
  <c r="E14" i="36" s="1"/>
  <c r="F13" i="36"/>
  <c r="E13" i="36"/>
  <c r="F12" i="36"/>
  <c r="E12" i="36" s="1"/>
  <c r="F11" i="36"/>
  <c r="E11" i="36" s="1"/>
  <c r="F10" i="36"/>
  <c r="E10" i="36" s="1"/>
  <c r="F160" i="35" l="1"/>
  <c r="D160" i="35" s="1"/>
  <c r="E63" i="33"/>
  <c r="E67" i="33" s="1"/>
  <c r="E71" i="33" s="1"/>
  <c r="E58" i="33"/>
  <c r="E148" i="35"/>
  <c r="E160" i="35" s="1"/>
  <c r="F120" i="36"/>
  <c r="D120" i="36" s="1"/>
  <c r="F28" i="36"/>
  <c r="D28" i="36" s="1"/>
  <c r="F174" i="35"/>
  <c r="D174" i="35" s="1"/>
  <c r="D169" i="35"/>
  <c r="E174" i="35"/>
  <c r="D67" i="33"/>
  <c r="F71" i="33"/>
  <c r="D71" i="33" s="1"/>
  <c r="E59" i="33"/>
  <c r="E28" i="36"/>
  <c r="E31" i="36"/>
  <c r="E40" i="36" s="1"/>
  <c r="E44" i="36" s="1"/>
  <c r="D43" i="36"/>
  <c r="F116" i="36"/>
  <c r="F121" i="36" s="1"/>
  <c r="D121" i="36" s="1"/>
  <c r="E119" i="36"/>
  <c r="E120" i="36" s="1"/>
  <c r="C44" i="36"/>
  <c r="E111" i="36"/>
  <c r="E42" i="36"/>
  <c r="E43" i="36" s="1"/>
  <c r="F111" i="36"/>
  <c r="D111" i="36" s="1"/>
  <c r="E115" i="36"/>
  <c r="E116" i="36" s="1"/>
  <c r="E121" i="36" s="1"/>
  <c r="F44" i="36"/>
  <c r="D44" i="36" s="1"/>
  <c r="D40" i="36"/>
  <c r="E83" i="36"/>
  <c r="F87" i="36"/>
  <c r="F88" i="36" s="1"/>
  <c r="F83" i="36"/>
  <c r="D83" i="36" s="1"/>
  <c r="D116" i="36" l="1"/>
  <c r="C19" i="35"/>
  <c r="C144" i="35" l="1"/>
  <c r="C28" i="15" l="1"/>
  <c r="C35" i="33" l="1"/>
  <c r="C131" i="35"/>
  <c r="C118" i="35"/>
  <c r="C103" i="35"/>
  <c r="C90" i="35"/>
  <c r="C75" i="35"/>
  <c r="C62" i="35" l="1"/>
  <c r="C37" i="35"/>
  <c r="F96" i="35" l="1"/>
  <c r="E96" i="35" l="1"/>
  <c r="D29" i="33" l="1"/>
  <c r="C29" i="33"/>
  <c r="C97" i="35" l="1"/>
  <c r="C26" i="33" l="1"/>
  <c r="C30" i="33" l="1"/>
  <c r="F30" i="35" l="1"/>
  <c r="C31" i="35"/>
  <c r="C32" i="35" s="1"/>
  <c r="E30" i="35" l="1"/>
  <c r="D31" i="35" l="1"/>
  <c r="D32" i="35" s="1"/>
  <c r="C26" i="35"/>
  <c r="F25" i="35"/>
  <c r="F24" i="35"/>
  <c r="E24" i="35" l="1"/>
  <c r="E25" i="35"/>
  <c r="F26" i="35"/>
  <c r="E26" i="35" l="1"/>
  <c r="F28" i="33" l="1"/>
  <c r="F29" i="33" l="1"/>
  <c r="E28" i="33"/>
  <c r="E29" i="33" l="1"/>
  <c r="D138" i="35" l="1"/>
  <c r="D139" i="35" s="1"/>
  <c r="C138" i="35"/>
  <c r="F137" i="35"/>
  <c r="D125" i="35"/>
  <c r="D126" i="35" s="1"/>
  <c r="C125" i="35"/>
  <c r="F124" i="35"/>
  <c r="D112" i="35"/>
  <c r="D113" i="35" s="1"/>
  <c r="C112" i="35"/>
  <c r="F111" i="35"/>
  <c r="F95" i="35"/>
  <c r="D84" i="35"/>
  <c r="D85" i="35" s="1"/>
  <c r="C84" i="35"/>
  <c r="F83" i="35"/>
  <c r="D69" i="35"/>
  <c r="D70" i="35" s="1"/>
  <c r="C69" i="35"/>
  <c r="F68" i="35"/>
  <c r="D56" i="35"/>
  <c r="D57" i="35" s="1"/>
  <c r="C56" i="35"/>
  <c r="F55" i="35"/>
  <c r="F29" i="35"/>
  <c r="C13" i="35"/>
  <c r="F12" i="35"/>
  <c r="F125" i="35" l="1"/>
  <c r="F126" i="35" s="1"/>
  <c r="F84" i="35"/>
  <c r="F85" i="35" s="1"/>
  <c r="F112" i="35"/>
  <c r="F113" i="35" s="1"/>
  <c r="F97" i="35"/>
  <c r="D97" i="35" s="1"/>
  <c r="F31" i="35"/>
  <c r="F13" i="35"/>
  <c r="F69" i="35"/>
  <c r="F70" i="35" s="1"/>
  <c r="F138" i="35"/>
  <c r="F139" i="35" s="1"/>
  <c r="C139" i="35"/>
  <c r="C126" i="35"/>
  <c r="C113" i="35"/>
  <c r="C98" i="35"/>
  <c r="C85" i="35"/>
  <c r="C70" i="35"/>
  <c r="C57" i="35"/>
  <c r="C14" i="35"/>
  <c r="E137" i="35"/>
  <c r="E138" i="35" s="1"/>
  <c r="E139" i="35" s="1"/>
  <c r="E124" i="35"/>
  <c r="E125" i="35" s="1"/>
  <c r="E126" i="35" s="1"/>
  <c r="E111" i="35"/>
  <c r="E112" i="35" s="1"/>
  <c r="E113" i="35" s="1"/>
  <c r="E95" i="35"/>
  <c r="E83" i="35"/>
  <c r="E84" i="35" s="1"/>
  <c r="E85" i="35" s="1"/>
  <c r="E68" i="35"/>
  <c r="E69" i="35" s="1"/>
  <c r="E70" i="35" s="1"/>
  <c r="E55" i="35"/>
  <c r="E56" i="35" s="1"/>
  <c r="E57" i="35" s="1"/>
  <c r="F56" i="35"/>
  <c r="F57" i="35" s="1"/>
  <c r="E29" i="35"/>
  <c r="E31" i="35" s="1"/>
  <c r="E32" i="35" s="1"/>
  <c r="E12" i="35"/>
  <c r="E13" i="35" s="1"/>
  <c r="E14" i="35" s="1"/>
  <c r="F98" i="35" l="1"/>
  <c r="F14" i="35"/>
  <c r="D13" i="35"/>
  <c r="D14" i="35" s="1"/>
  <c r="F32" i="35"/>
  <c r="D98" i="35"/>
  <c r="E97" i="35"/>
  <c r="E98" i="35" s="1"/>
  <c r="F25" i="33" l="1"/>
  <c r="E25" i="33" s="1"/>
  <c r="F24" i="33"/>
  <c r="F26" i="33" l="1"/>
  <c r="E24" i="33"/>
  <c r="E26" i="33" s="1"/>
  <c r="E30" i="33" l="1"/>
  <c r="F30" i="33"/>
  <c r="D30" i="33" s="1"/>
  <c r="D26" i="33"/>
  <c r="F10" i="33" l="1"/>
  <c r="E10" i="33" l="1"/>
  <c r="C21" i="33" l="1"/>
  <c r="F20" i="33"/>
  <c r="F19" i="33"/>
  <c r="F18" i="33"/>
  <c r="F17" i="33"/>
  <c r="F16" i="33"/>
  <c r="F15" i="33"/>
  <c r="F14" i="33"/>
  <c r="F13" i="33"/>
  <c r="F12" i="33"/>
  <c r="F11" i="33"/>
  <c r="E11" i="33" l="1"/>
  <c r="F21" i="33"/>
  <c r="E17" i="33"/>
  <c r="E20" i="33"/>
  <c r="E13" i="33"/>
  <c r="E19" i="33"/>
  <c r="E16" i="33"/>
  <c r="E14" i="33"/>
  <c r="E12" i="33"/>
  <c r="E15" i="33"/>
  <c r="E18" i="33"/>
  <c r="D21" i="33" l="1"/>
  <c r="E21" i="33" l="1"/>
  <c r="C22" i="15" l="1"/>
  <c r="F21" i="15"/>
  <c r="E21" i="15" s="1"/>
  <c r="F20" i="15"/>
  <c r="E20" i="15" s="1"/>
  <c r="F19" i="15"/>
  <c r="E19" i="15" s="1"/>
  <c r="F18" i="15"/>
  <c r="E18" i="15" s="1"/>
  <c r="C15" i="15"/>
  <c r="F14" i="15"/>
  <c r="F13" i="15"/>
  <c r="F12" i="15"/>
  <c r="F11" i="15"/>
  <c r="F10" i="15"/>
  <c r="E10" i="15" l="1"/>
  <c r="E12" i="15"/>
  <c r="E14" i="15"/>
  <c r="E11" i="15"/>
  <c r="E13" i="15"/>
  <c r="C23" i="15"/>
  <c r="F22" i="15"/>
  <c r="F15" i="15"/>
  <c r="D15" i="15" s="1"/>
  <c r="E22" i="15"/>
  <c r="D22" i="15" l="1"/>
  <c r="E15" i="15"/>
  <c r="F23" i="15"/>
  <c r="E23" i="15"/>
  <c r="D23" i="15" l="1"/>
  <c r="D26" i="35" l="1"/>
</calcChain>
</file>

<file path=xl/sharedStrings.xml><?xml version="1.0" encoding="utf-8"?>
<sst xmlns="http://schemas.openxmlformats.org/spreadsheetml/2006/main" count="442" uniqueCount="129">
  <si>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</si>
  <si>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</si>
  <si>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</si>
  <si>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</si>
  <si>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</si>
  <si>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</si>
  <si>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</si>
  <si>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</si>
  <si>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Итого по СДП</t>
  </si>
  <si>
    <t>хирургические</t>
  </si>
  <si>
    <t>терапевтические</t>
  </si>
  <si>
    <t>гинекологические</t>
  </si>
  <si>
    <t>педиатрические</t>
  </si>
  <si>
    <t>для беременных и рожениц</t>
  </si>
  <si>
    <t>Скорая медицинская помощь</t>
  </si>
  <si>
    <t>гастроэнтерологические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</si>
  <si>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</si>
  <si>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</si>
  <si>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</si>
  <si>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</si>
  <si>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</si>
  <si>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</si>
  <si>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</si>
  <si>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>травматологические</t>
  </si>
  <si>
    <t>ожоговые</t>
  </si>
  <si>
    <t xml:space="preserve">хирургические </t>
  </si>
  <si>
    <t xml:space="preserve">Дневной стационар при поликлинике </t>
  </si>
  <si>
    <t>1. КГБУЗ "Городская больница № 2" МЗХК</t>
  </si>
  <si>
    <t>1. КГБУЗ "Центральная районная больница имени Полины Осипенко" МЗХК</t>
  </si>
  <si>
    <t>Итого по дневным стационарам всех типов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</si>
  <si>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</si>
  <si>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</si>
  <si>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</si>
  <si>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14. КГБУЗ "Городская поликлиника № 11" МЗХК</t>
  </si>
  <si>
    <t xml:space="preserve"> 16. КГБУЗ "Городская поликлиника № 16" МЗХК</t>
  </si>
  <si>
    <t>Стационар дневного пребывания</t>
  </si>
  <si>
    <t>терапевтические (педиатрические)</t>
  </si>
  <si>
    <t>Итого по ДС</t>
  </si>
  <si>
    <t>Объемы МП, чел.</t>
  </si>
  <si>
    <t>17. КГБУЗ "Детская городская  поликлиника № 1" МЗХК</t>
  </si>
  <si>
    <t>18. КГБУЗ "Детская городская клиническая поликлиника № 3" МЗХК</t>
  </si>
  <si>
    <t>19. КГБУЗ "Детская городская поликлиника № 17" МЗХК</t>
  </si>
  <si>
    <t>20. КГБУЗ "Детская городская поликлиника № 24" МЗХК</t>
  </si>
  <si>
    <t>Поликлиника</t>
  </si>
  <si>
    <t>1. Посещения с профилактической целью</t>
  </si>
  <si>
    <t>2. Обращения по поводу заболевания</t>
  </si>
  <si>
    <t>3. Посещения в связи с оказанием неотложной помощи</t>
  </si>
  <si>
    <t xml:space="preserve">Всего посещений </t>
  </si>
  <si>
    <t>ИССЛЕДОВАНИЯ:</t>
  </si>
  <si>
    <t>Компьютерная томография</t>
  </si>
  <si>
    <t>Компьютерная томография с внутривенным усилением</t>
  </si>
  <si>
    <t>УЗИ диагностика (доплерография)</t>
  </si>
  <si>
    <t>Холтеровское мониторирование</t>
  </si>
  <si>
    <t>Исследование гормонов</t>
  </si>
  <si>
    <t>Эндоскопические методы исследования</t>
  </si>
  <si>
    <t>Рентгенография</t>
  </si>
  <si>
    <t>Гистологические исследования</t>
  </si>
  <si>
    <t>Цитологические исследования</t>
  </si>
  <si>
    <t>Обзорная рентгенография молочной желез в прямой и косой проекциях (маммография)</t>
  </si>
  <si>
    <t>Компьютерная томография с внутривенным контрастированием</t>
  </si>
  <si>
    <t>Экспертное УЗИ беременных (до 14 недель)</t>
  </si>
  <si>
    <t>Пункционная биопсия щитовидной железы</t>
  </si>
  <si>
    <t xml:space="preserve"> Экспертное УЗИ беременных (до 14 недель)</t>
  </si>
  <si>
    <t xml:space="preserve">Наименование МО </t>
  </si>
  <si>
    <t>Объемы медицинской помощи по Территориальной программе обязательного медицинского страхования на 2015 год по условиям оказания медицинской помощи</t>
  </si>
  <si>
    <t>1. КГБУЗ "Краевая клиническая больница № 1" им. проф. С.И. Сергеева МЗХК</t>
  </si>
  <si>
    <t>ревматологические</t>
  </si>
  <si>
    <t>кардиологические</t>
  </si>
  <si>
    <t>эндокринологические</t>
  </si>
  <si>
    <t>гематологические</t>
  </si>
  <si>
    <t>торакальной хирургии</t>
  </si>
  <si>
    <t>кардиохирургические</t>
  </si>
  <si>
    <t>сосудистой хирургии</t>
  </si>
  <si>
    <t>ортопедические</t>
  </si>
  <si>
    <t>урологические</t>
  </si>
  <si>
    <t>челюстно-лицевой хирургии</t>
  </si>
  <si>
    <t>неврологические</t>
  </si>
  <si>
    <t>отоларингологические</t>
  </si>
  <si>
    <t>пульмонологические</t>
  </si>
  <si>
    <t>нефрологические</t>
  </si>
  <si>
    <t>Аппаратный диализ, сеанс лечения</t>
  </si>
  <si>
    <t>Перитонеальный диализ, сеанс лечения</t>
  </si>
  <si>
    <t>АПП по самостоятельным тарифам</t>
  </si>
  <si>
    <t>МРТ</t>
  </si>
  <si>
    <t xml:space="preserve"> МРТ с контрастным исследованием</t>
  </si>
  <si>
    <t>СМАД</t>
  </si>
  <si>
    <t>ЧПЭС</t>
  </si>
  <si>
    <t xml:space="preserve"> Гистологические исследования</t>
  </si>
  <si>
    <t>ЭЭГ</t>
  </si>
  <si>
    <t>РЭГ</t>
  </si>
  <si>
    <t>Программация электрокардиостимулятора</t>
  </si>
  <si>
    <t>Компьютерная аудиометрия</t>
  </si>
  <si>
    <t>Отоакустическая эмиссия</t>
  </si>
  <si>
    <t>2. КГБУЗ "Краевая клиническая больница № 2" МЗХК</t>
  </si>
  <si>
    <t>кардиологические для больных с острым инфарктом миокарда</t>
  </si>
  <si>
    <t>нейрохирургические</t>
  </si>
  <si>
    <t>МРТ с контрастированием</t>
  </si>
  <si>
    <t>3. КГБУЗ "Перинатальный центр" МЗ ХК</t>
  </si>
  <si>
    <t>патологии новорожденных и недоношенных детей</t>
  </si>
  <si>
    <t>хирургические для детей</t>
  </si>
  <si>
    <t>психоневрологические для детей</t>
  </si>
  <si>
    <t>патологии беременных</t>
  </si>
  <si>
    <t xml:space="preserve">Экстракорпоральное оплодотворение </t>
  </si>
  <si>
    <t>Дневной стационар при поликлинике</t>
  </si>
  <si>
    <t>Пренатальная диагностика, в т.ч.:</t>
  </si>
  <si>
    <t xml:space="preserve"> - Экспертное УЗИ беременных (до 14 недель)</t>
  </si>
  <si>
    <t xml:space="preserve"> - Биохимический скрининг беременных (до 14 недель)</t>
  </si>
  <si>
    <t xml:space="preserve"> - Инвазивная диагностика (биопсия хориона)</t>
  </si>
  <si>
    <t>Выездные реанимационные бригады (выезды)</t>
  </si>
  <si>
    <t>Электромиография</t>
  </si>
  <si>
    <t xml:space="preserve">Итого по дневным стационарам всех типов </t>
  </si>
  <si>
    <t>офтальмологические</t>
  </si>
  <si>
    <t>4. КГБУЗ "Городская больница № 7" МЗХК</t>
  </si>
  <si>
    <t>хирургические гнойные</t>
  </si>
  <si>
    <t xml:space="preserve">ожоговые </t>
  </si>
  <si>
    <t xml:space="preserve">эндокринологические </t>
  </si>
  <si>
    <t xml:space="preserve">нейрохирургические </t>
  </si>
  <si>
    <t>интенсивной терапии для новорожденных</t>
  </si>
  <si>
    <t xml:space="preserve">для беременных и рожениц </t>
  </si>
  <si>
    <t>патологии беременности</t>
  </si>
  <si>
    <t>МРТ с контрастным исследованием</t>
  </si>
  <si>
    <t>27. НУЗ "Дорожная клиническая больница на ст. Хабаровск-1 ОАО "Российские железные дороги"</t>
  </si>
  <si>
    <t>АПП по подушевому нормативу</t>
  </si>
  <si>
    <t>40. ООО "МРТ-Эксперт Хабаровск"</t>
  </si>
  <si>
    <t>2. Николаевская больница ФГБУ "ДВОМЦ ФМБА"</t>
  </si>
  <si>
    <t>Приложение №1 к              Решению Комиссии по разработке ТП ОМС               от 23.10.2015 № 10</t>
  </si>
  <si>
    <t>16.  Хабаровский филиал ФГБУ "НКЦ оториноларингологии ФМБА"</t>
  </si>
  <si>
    <t xml:space="preserve">отоларингологические  </t>
  </si>
  <si>
    <t>отоларингологические  (замена речевого процессора системы кохлеарной имплантации)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</si>
</sst>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_-* #,##0.0_р_._-;\-* #,##0.0_р_._-;_-* &quot;-&quot;??_р_._-;_-@_-"/>
    <numFmt numFmtId="169" formatCode="0.0"/>
    <numFmt numFmtId="170" formatCode="#,##0_ ;\-#,##0\ "/>
  </numFmts>
  <fonts count="30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b/>
      <i/>
      <sz val="11"/>
      <name val="Times New Roman"/>
      <family val="1"/>
    </font>
    <font>
      <b/>
      <sz val="10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name val="Times New Roman Cyr"/>
      <family val="1"/>
      <charset val="204"/>
    </font>
    <font>
      <i/>
      <sz val="12"/>
      <name val="Times New Roman Cyr"/>
      <charset val="204"/>
    </font>
    <font>
      <b/>
      <i/>
      <sz val="11"/>
      <name val="Times New Roman Cyr"/>
      <charset val="204"/>
    </font>
    <font>
      <b/>
      <sz val="11"/>
      <name val="Times New Roman Cyr"/>
      <charset val="204"/>
    </font>
    <font>
      <b/>
      <u/>
      <sz val="1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2">
    <xf numFmtId="0" fontId="0" fillId="0" borderId="0" xfId="0"/>
    <xf numFmtId="0" fontId="2" fillId="0" borderId="0" xfId="2" applyFont="1" applyFill="1"/>
    <xf numFmtId="0" fontId="3" fillId="0" borderId="0" xfId="2" applyFont="1" applyFill="1"/>
    <xf numFmtId="0" fontId="5" fillId="0" borderId="0" xfId="2" applyFont="1" applyFill="1"/>
    <xf numFmtId="41" fontId="5" fillId="0" borderId="5" xfId="2" applyNumberFormat="1" applyFont="1" applyFill="1" applyBorder="1" applyAlignment="1">
      <alignment horizontal="right"/>
    </xf>
    <xf numFmtId="41" fontId="6" fillId="0" borderId="5" xfId="2" applyNumberFormat="1" applyFont="1" applyFill="1" applyBorder="1" applyAlignment="1">
      <alignment horizontal="right"/>
    </xf>
    <xf numFmtId="164" fontId="6" fillId="0" borderId="5" xfId="2" applyNumberFormat="1" applyFont="1" applyFill="1" applyBorder="1"/>
    <xf numFmtId="41" fontId="5" fillId="0" borderId="5" xfId="2" applyNumberFormat="1" applyFont="1" applyFill="1" applyBorder="1"/>
    <xf numFmtId="0" fontId="8" fillId="0" borderId="5" xfId="2" applyFont="1" applyFill="1" applyBorder="1" applyAlignment="1">
      <alignment horizontal="left" indent="1"/>
    </xf>
    <xf numFmtId="0" fontId="5" fillId="0" borderId="5" xfId="2" applyFont="1" applyFill="1" applyBorder="1" applyAlignment="1">
      <alignment horizontal="left" indent="2"/>
    </xf>
    <xf numFmtId="41" fontId="6" fillId="0" borderId="5" xfId="2" applyNumberFormat="1" applyFont="1" applyFill="1" applyBorder="1"/>
    <xf numFmtId="0" fontId="6" fillId="0" borderId="3" xfId="2" applyFont="1" applyFill="1" applyBorder="1" applyAlignment="1">
      <alignment horizontal="left" indent="1"/>
    </xf>
    <xf numFmtId="41" fontId="5" fillId="0" borderId="6" xfId="2" applyNumberFormat="1" applyFont="1" applyFill="1" applyBorder="1"/>
    <xf numFmtId="0" fontId="9" fillId="0" borderId="5" xfId="2" applyFont="1" applyFill="1" applyBorder="1" applyAlignment="1">
      <alignment horizontal="left" wrapText="1" indent="1"/>
    </xf>
    <xf numFmtId="0" fontId="6" fillId="0" borderId="6" xfId="2" applyFont="1" applyFill="1" applyBorder="1" applyAlignment="1">
      <alignment wrapText="1"/>
    </xf>
    <xf numFmtId="0" fontId="5" fillId="0" borderId="5" xfId="2" applyFont="1" applyFill="1" applyBorder="1"/>
    <xf numFmtId="41" fontId="13" fillId="0" borderId="5" xfId="2" applyNumberFormat="1" applyFont="1" applyFill="1" applyBorder="1"/>
    <xf numFmtId="167" fontId="6" fillId="0" borderId="5" xfId="2" applyNumberFormat="1" applyFont="1" applyFill="1" applyBorder="1"/>
    <xf numFmtId="0" fontId="6" fillId="0" borderId="0" xfId="2" applyFont="1" applyFill="1"/>
    <xf numFmtId="0" fontId="12" fillId="0" borderId="3" xfId="2" applyFont="1" applyFill="1" applyBorder="1" applyAlignment="1">
      <alignment horizontal="center"/>
    </xf>
    <xf numFmtId="0" fontId="5" fillId="0" borderId="5" xfId="2" applyFont="1" applyFill="1" applyBorder="1" applyAlignment="1">
      <alignment horizontal="left" wrapText="1" indent="1"/>
    </xf>
    <xf numFmtId="0" fontId="6" fillId="0" borderId="5" xfId="2" applyFont="1" applyFill="1" applyBorder="1" applyAlignment="1">
      <alignment horizontal="left" wrapText="1" indent="1"/>
    </xf>
    <xf numFmtId="0" fontId="5" fillId="0" borderId="6" xfId="2" applyFont="1" applyFill="1" applyBorder="1"/>
    <xf numFmtId="166" fontId="6" fillId="0" borderId="3" xfId="1" applyNumberFormat="1" applyFont="1" applyFill="1" applyBorder="1"/>
    <xf numFmtId="1" fontId="5" fillId="0" borderId="2" xfId="2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horizontal="center"/>
    </xf>
    <xf numFmtId="0" fontId="15" fillId="0" borderId="5" xfId="2" applyFont="1" applyFill="1" applyBorder="1" applyAlignment="1">
      <alignment horizontal="left" wrapText="1" indent="1"/>
    </xf>
    <xf numFmtId="41" fontId="15" fillId="0" borderId="5" xfId="2" applyNumberFormat="1" applyFont="1" applyFill="1" applyBorder="1"/>
    <xf numFmtId="41" fontId="15" fillId="0" borderId="5" xfId="2" applyNumberFormat="1" applyFont="1" applyFill="1" applyBorder="1" applyAlignment="1">
      <alignment horizontal="right"/>
    </xf>
    <xf numFmtId="167" fontId="5" fillId="0" borderId="5" xfId="2" applyNumberFormat="1" applyFont="1" applyFill="1" applyBorder="1"/>
    <xf numFmtId="166" fontId="5" fillId="0" borderId="5" xfId="4" applyNumberFormat="1" applyFont="1" applyFill="1" applyBorder="1"/>
    <xf numFmtId="41" fontId="6" fillId="0" borderId="5" xfId="4" applyNumberFormat="1" applyFont="1" applyFill="1" applyBorder="1"/>
    <xf numFmtId="166" fontId="15" fillId="0" borderId="5" xfId="4" applyNumberFormat="1" applyFont="1" applyFill="1" applyBorder="1"/>
    <xf numFmtId="166" fontId="5" fillId="0" borderId="9" xfId="1" applyNumberFormat="1" applyFont="1" applyFill="1" applyBorder="1"/>
    <xf numFmtId="166" fontId="6" fillId="0" borderId="9" xfId="1" applyNumberFormat="1" applyFont="1" applyFill="1" applyBorder="1"/>
    <xf numFmtId="0" fontId="5" fillId="0" borderId="9" xfId="2" applyFont="1" applyFill="1" applyBorder="1" applyAlignment="1">
      <alignment horizontal="center"/>
    </xf>
    <xf numFmtId="0" fontId="20" fillId="0" borderId="9" xfId="2" applyFont="1" applyFill="1" applyBorder="1" applyAlignment="1">
      <alignment horizontal="left" indent="2"/>
    </xf>
    <xf numFmtId="0" fontId="5" fillId="0" borderId="12" xfId="2" applyFont="1" applyFill="1" applyBorder="1"/>
    <xf numFmtId="166" fontId="5" fillId="0" borderId="7" xfId="1" applyNumberFormat="1" applyFont="1" applyFill="1" applyBorder="1"/>
    <xf numFmtId="0" fontId="22" fillId="0" borderId="5" xfId="2" applyFont="1" applyFill="1" applyBorder="1" applyAlignment="1">
      <alignment horizontal="left" wrapText="1" indent="1"/>
    </xf>
    <xf numFmtId="166" fontId="5" fillId="0" borderId="3" xfId="1" applyNumberFormat="1" applyFont="1" applyFill="1" applyBorder="1"/>
    <xf numFmtId="168" fontId="5" fillId="0" borderId="5" xfId="4" applyNumberFormat="1" applyFont="1" applyFill="1" applyBorder="1"/>
    <xf numFmtId="0" fontId="6" fillId="0" borderId="12" xfId="2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 indent="2"/>
    </xf>
    <xf numFmtId="0" fontId="5" fillId="0" borderId="5" xfId="2" applyFont="1" applyFill="1" applyBorder="1" applyAlignment="1">
      <alignment horizontal="left" wrapText="1" indent="3"/>
    </xf>
    <xf numFmtId="41" fontId="13" fillId="0" borderId="6" xfId="2" applyNumberFormat="1" applyFont="1" applyFill="1" applyBorder="1"/>
    <xf numFmtId="0" fontId="15" fillId="2" borderId="5" xfId="0" applyFont="1" applyFill="1" applyBorder="1" applyAlignment="1">
      <alignment horizontal="center"/>
    </xf>
    <xf numFmtId="0" fontId="17" fillId="0" borderId="1" xfId="2" applyFont="1" applyFill="1" applyBorder="1" applyAlignment="1">
      <alignment horizontal="center"/>
    </xf>
    <xf numFmtId="0" fontId="12" fillId="0" borderId="4" xfId="2" applyFont="1" applyFill="1" applyBorder="1" applyAlignment="1">
      <alignment horizontal="center" vertical="top"/>
    </xf>
    <xf numFmtId="0" fontId="3" fillId="2" borderId="0" xfId="2" applyFont="1" applyFill="1"/>
    <xf numFmtId="0" fontId="12" fillId="2" borderId="0" xfId="2" applyFont="1" applyFill="1"/>
    <xf numFmtId="0" fontId="17" fillId="2" borderId="1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12" fillId="2" borderId="4" xfId="2" applyFont="1" applyFill="1" applyBorder="1" applyAlignment="1">
      <alignment horizontal="center" vertical="top"/>
    </xf>
    <xf numFmtId="0" fontId="12" fillId="2" borderId="2" xfId="2" applyFont="1" applyFill="1" applyBorder="1" applyAlignment="1">
      <alignment horizontal="center" vertical="top"/>
    </xf>
    <xf numFmtId="0" fontId="5" fillId="2" borderId="2" xfId="2" applyFont="1" applyFill="1" applyBorder="1" applyAlignment="1">
      <alignment horizontal="center" vertical="center" wrapText="1"/>
    </xf>
    <xf numFmtId="1" fontId="5" fillId="2" borderId="2" xfId="2" applyNumberFormat="1" applyFont="1" applyFill="1" applyBorder="1" applyAlignment="1">
      <alignment horizontal="center"/>
    </xf>
    <xf numFmtId="0" fontId="12" fillId="2" borderId="5" xfId="2" applyFont="1" applyFill="1" applyBorder="1" applyAlignment="1">
      <alignment horizontal="center"/>
    </xf>
    <xf numFmtId="166" fontId="5" fillId="2" borderId="7" xfId="1" applyNumberFormat="1" applyFont="1" applyFill="1" applyBorder="1"/>
    <xf numFmtId="0" fontId="12" fillId="2" borderId="5" xfId="2" applyFont="1" applyFill="1" applyBorder="1" applyAlignment="1">
      <alignment horizontal="left" indent="2"/>
    </xf>
    <xf numFmtId="41" fontId="5" fillId="2" borderId="7" xfId="1" applyNumberFormat="1" applyFont="1" applyFill="1" applyBorder="1"/>
    <xf numFmtId="41" fontId="13" fillId="2" borderId="5" xfId="2" applyNumberFormat="1" applyFont="1" applyFill="1" applyBorder="1"/>
    <xf numFmtId="166" fontId="6" fillId="2" borderId="7" xfId="1" applyNumberFormat="1" applyFont="1" applyFill="1" applyBorder="1"/>
    <xf numFmtId="165" fontId="6" fillId="2" borderId="7" xfId="1" applyNumberFormat="1" applyFont="1" applyFill="1" applyBorder="1" applyAlignment="1">
      <alignment horizontal="center"/>
    </xf>
    <xf numFmtId="41" fontId="6" fillId="2" borderId="7" xfId="1" applyNumberFormat="1" applyFont="1" applyFill="1" applyBorder="1"/>
    <xf numFmtId="0" fontId="13" fillId="2" borderId="0" xfId="2" applyFont="1" applyFill="1"/>
    <xf numFmtId="0" fontId="5" fillId="2" borderId="5" xfId="2" applyFont="1" applyFill="1" applyBorder="1" applyAlignment="1">
      <alignment horizontal="left" wrapText="1" indent="1"/>
    </xf>
    <xf numFmtId="0" fontId="18" fillId="2" borderId="5" xfId="2" applyFont="1" applyFill="1" applyBorder="1" applyAlignment="1">
      <alignment horizontal="left" wrapText="1" indent="1"/>
    </xf>
    <xf numFmtId="165" fontId="15" fillId="2" borderId="7" xfId="1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left" wrapText="1" indent="2"/>
    </xf>
    <xf numFmtId="0" fontId="6" fillId="2" borderId="6" xfId="2" applyFont="1" applyFill="1" applyBorder="1" applyAlignment="1">
      <alignment wrapText="1"/>
    </xf>
    <xf numFmtId="0" fontId="12" fillId="2" borderId="6" xfId="2" applyFont="1" applyFill="1" applyBorder="1"/>
    <xf numFmtId="0" fontId="5" fillId="2" borderId="5" xfId="0" applyFont="1" applyFill="1" applyBorder="1" applyAlignment="1">
      <alignment horizontal="left" wrapText="1" indent="2"/>
    </xf>
    <xf numFmtId="0" fontId="5" fillId="2" borderId="5" xfId="2" applyFont="1" applyFill="1" applyBorder="1" applyAlignment="1">
      <alignment horizontal="left" wrapText="1" indent="3"/>
    </xf>
    <xf numFmtId="0" fontId="6" fillId="2" borderId="3" xfId="2" applyFont="1" applyFill="1" applyBorder="1" applyAlignment="1">
      <alignment horizontal="left" indent="1"/>
    </xf>
    <xf numFmtId="0" fontId="21" fillId="2" borderId="5" xfId="0" applyFont="1" applyFill="1" applyBorder="1" applyAlignment="1">
      <alignment horizontal="left" indent="2"/>
    </xf>
    <xf numFmtId="0" fontId="12" fillId="2" borderId="5" xfId="2" applyFont="1" applyFill="1" applyBorder="1" applyAlignment="1">
      <alignment horizontal="left" vertical="justify" indent="2"/>
    </xf>
    <xf numFmtId="0" fontId="14" fillId="2" borderId="5" xfId="2" applyFont="1" applyFill="1" applyBorder="1" applyAlignment="1">
      <alignment horizontal="left" indent="1"/>
    </xf>
    <xf numFmtId="0" fontId="15" fillId="2" borderId="5" xfId="2" applyFont="1" applyFill="1" applyBorder="1" applyAlignment="1">
      <alignment horizontal="left" wrapText="1" indent="1"/>
    </xf>
    <xf numFmtId="41" fontId="15" fillId="2" borderId="7" xfId="1" applyNumberFormat="1" applyFont="1" applyFill="1" applyBorder="1"/>
    <xf numFmtId="41" fontId="13" fillId="2" borderId="5" xfId="5" applyNumberFormat="1" applyFont="1" applyFill="1" applyBorder="1"/>
    <xf numFmtId="0" fontId="12" fillId="2" borderId="5" xfId="2" applyFont="1" applyFill="1" applyBorder="1" applyAlignment="1">
      <alignment horizontal="left" wrapText="1" indent="1"/>
    </xf>
    <xf numFmtId="0" fontId="9" fillId="2" borderId="5" xfId="2" applyFont="1" applyFill="1" applyBorder="1" applyAlignment="1">
      <alignment horizontal="left" wrapText="1" indent="1"/>
    </xf>
    <xf numFmtId="0" fontId="12" fillId="2" borderId="7" xfId="2" applyFont="1" applyFill="1" applyBorder="1" applyAlignment="1">
      <alignment horizontal="center"/>
    </xf>
    <xf numFmtId="0" fontId="12" fillId="2" borderId="5" xfId="0" applyFont="1" applyFill="1" applyBorder="1" applyAlignment="1">
      <alignment horizontal="left" wrapText="1" indent="2"/>
    </xf>
    <xf numFmtId="0" fontId="5" fillId="2" borderId="5" xfId="2" applyFont="1" applyFill="1" applyBorder="1" applyAlignment="1">
      <alignment horizontal="left" indent="2"/>
    </xf>
    <xf numFmtId="0" fontId="16" fillId="2" borderId="7" xfId="2" applyFont="1" applyFill="1" applyBorder="1"/>
    <xf numFmtId="0" fontId="13" fillId="2" borderId="0" xfId="2" applyFont="1" applyFill="1" applyBorder="1"/>
    <xf numFmtId="41" fontId="6" fillId="2" borderId="5" xfId="2" applyNumberFormat="1" applyFont="1" applyFill="1" applyBorder="1"/>
    <xf numFmtId="164" fontId="5" fillId="2" borderId="5" xfId="2" applyNumberFormat="1" applyFont="1" applyFill="1" applyBorder="1"/>
    <xf numFmtId="0" fontId="2" fillId="2" borderId="0" xfId="2" applyFont="1" applyFill="1"/>
    <xf numFmtId="0" fontId="4" fillId="2" borderId="0" xfId="2" applyFont="1" applyFill="1" applyAlignment="1">
      <alignment horizontal="center" vertical="center" wrapText="1"/>
    </xf>
    <xf numFmtId="0" fontId="2" fillId="2" borderId="0" xfId="2" applyFont="1" applyFill="1" applyBorder="1"/>
    <xf numFmtId="0" fontId="5" fillId="2" borderId="0" xfId="2" applyFont="1" applyFill="1"/>
    <xf numFmtId="0" fontId="5" fillId="2" borderId="0" xfId="2" applyFont="1" applyFill="1" applyBorder="1"/>
    <xf numFmtId="41" fontId="5" fillId="2" borderId="12" xfId="2" applyNumberFormat="1" applyFont="1" applyFill="1" applyBorder="1"/>
    <xf numFmtId="0" fontId="11" fillId="2" borderId="12" xfId="2" applyFont="1" applyFill="1" applyBorder="1"/>
    <xf numFmtId="0" fontId="6" fillId="2" borderId="0" xfId="2" applyFont="1" applyFill="1" applyBorder="1"/>
    <xf numFmtId="0" fontId="6" fillId="2" borderId="5" xfId="2" applyFont="1" applyFill="1" applyBorder="1"/>
    <xf numFmtId="41" fontId="5" fillId="2" borderId="5" xfId="2" applyNumberFormat="1" applyFont="1" applyFill="1" applyBorder="1"/>
    <xf numFmtId="0" fontId="8" fillId="2" borderId="5" xfId="2" applyFont="1" applyFill="1" applyBorder="1" applyAlignment="1">
      <alignment horizontal="left" indent="1"/>
    </xf>
    <xf numFmtId="0" fontId="6" fillId="2" borderId="5" xfId="2" applyFont="1" applyFill="1" applyBorder="1" applyAlignment="1">
      <alignment horizontal="left" indent="1"/>
    </xf>
    <xf numFmtId="41" fontId="6" fillId="2" borderId="5" xfId="2" applyNumberFormat="1" applyFont="1" applyFill="1" applyBorder="1" applyAlignment="1">
      <alignment horizontal="right"/>
    </xf>
    <xf numFmtId="0" fontId="6" fillId="2" borderId="11" xfId="2" applyFont="1" applyFill="1" applyBorder="1" applyAlignment="1">
      <alignment horizontal="left"/>
    </xf>
    <xf numFmtId="41" fontId="6" fillId="2" borderId="11" xfId="2" applyNumberFormat="1" applyFont="1" applyFill="1" applyBorder="1"/>
    <xf numFmtId="41" fontId="6" fillId="2" borderId="1" xfId="2" applyNumberFormat="1" applyFont="1" applyFill="1" applyBorder="1"/>
    <xf numFmtId="41" fontId="5" fillId="2" borderId="12" xfId="1" applyNumberFormat="1" applyFont="1" applyFill="1" applyBorder="1"/>
    <xf numFmtId="41" fontId="19" fillId="2" borderId="7" xfId="1" applyNumberFormat="1" applyFont="1" applyFill="1" applyBorder="1"/>
    <xf numFmtId="0" fontId="5" fillId="2" borderId="5" xfId="2" applyFont="1" applyFill="1" applyBorder="1" applyAlignment="1">
      <alignment horizontal="left" wrapText="1" indent="2"/>
    </xf>
    <xf numFmtId="0" fontId="6" fillId="2" borderId="11" xfId="2" applyFont="1" applyFill="1" applyBorder="1"/>
    <xf numFmtId="41" fontId="5" fillId="2" borderId="11" xfId="2" applyNumberFormat="1" applyFont="1" applyFill="1" applyBorder="1"/>
    <xf numFmtId="41" fontId="6" fillId="2" borderId="13" xfId="2" applyNumberFormat="1" applyFont="1" applyFill="1" applyBorder="1" applyAlignment="1">
      <alignment horizontal="right"/>
    </xf>
    <xf numFmtId="0" fontId="5" fillId="2" borderId="3" xfId="2" applyFont="1" applyFill="1" applyBorder="1"/>
    <xf numFmtId="41" fontId="5" fillId="2" borderId="3" xfId="2" applyNumberFormat="1" applyFont="1" applyFill="1" applyBorder="1"/>
    <xf numFmtId="41" fontId="6" fillId="2" borderId="8" xfId="2" applyNumberFormat="1" applyFont="1" applyFill="1" applyBorder="1"/>
    <xf numFmtId="41" fontId="6" fillId="2" borderId="3" xfId="1" applyNumberFormat="1" applyFont="1" applyFill="1" applyBorder="1"/>
    <xf numFmtId="0" fontId="6" fillId="2" borderId="5" xfId="2" applyFont="1" applyFill="1" applyBorder="1" applyAlignment="1">
      <alignment horizontal="left"/>
    </xf>
    <xf numFmtId="0" fontId="5" fillId="2" borderId="1" xfId="2" applyFont="1" applyFill="1" applyBorder="1"/>
    <xf numFmtId="41" fontId="5" fillId="2" borderId="1" xfId="2" applyNumberFormat="1" applyFont="1" applyFill="1" applyBorder="1"/>
    <xf numFmtId="41" fontId="6" fillId="2" borderId="3" xfId="2" applyNumberFormat="1" applyFont="1" applyFill="1" applyBorder="1"/>
    <xf numFmtId="41" fontId="23" fillId="2" borderId="7" xfId="1" applyNumberFormat="1" applyFont="1" applyFill="1" applyBorder="1"/>
    <xf numFmtId="0" fontId="6" fillId="2" borderId="8" xfId="2" applyFont="1" applyFill="1" applyBorder="1" applyAlignment="1">
      <alignment horizontal="left"/>
    </xf>
    <xf numFmtId="41" fontId="19" fillId="2" borderId="7" xfId="1" applyNumberFormat="1" applyFont="1" applyFill="1" applyBorder="1" applyAlignment="1"/>
    <xf numFmtId="164" fontId="15" fillId="2" borderId="5" xfId="2" applyNumberFormat="1" applyFont="1" applyFill="1" applyBorder="1"/>
    <xf numFmtId="164" fontId="6" fillId="2" borderId="5" xfId="2" applyNumberFormat="1" applyFont="1" applyFill="1" applyBorder="1"/>
    <xf numFmtId="41" fontId="5" fillId="2" borderId="7" xfId="1" applyNumberFormat="1" applyFont="1" applyFill="1" applyBorder="1" applyAlignment="1"/>
    <xf numFmtId="0" fontId="6" fillId="2" borderId="3" xfId="2" applyFont="1" applyFill="1" applyBorder="1"/>
    <xf numFmtId="41" fontId="5" fillId="2" borderId="8" xfId="1" applyNumberFormat="1" applyFont="1" applyFill="1" applyBorder="1"/>
    <xf numFmtId="0" fontId="6" fillId="2" borderId="5" xfId="2" applyFont="1" applyFill="1" applyBorder="1" applyAlignment="1">
      <alignment wrapText="1"/>
    </xf>
    <xf numFmtId="41" fontId="5" fillId="2" borderId="11" xfId="1" applyNumberFormat="1" applyFont="1" applyFill="1" applyBorder="1"/>
    <xf numFmtId="0" fontId="5" fillId="2" borderId="12" xfId="2" applyFont="1" applyFill="1" applyBorder="1"/>
    <xf numFmtId="41" fontId="6" fillId="2" borderId="11" xfId="1" applyNumberFormat="1" applyFont="1" applyFill="1" applyBorder="1"/>
    <xf numFmtId="0" fontId="13" fillId="2" borderId="5" xfId="2" applyFont="1" applyFill="1" applyBorder="1" applyAlignment="1">
      <alignment horizontal="left" indent="1"/>
    </xf>
    <xf numFmtId="41" fontId="12" fillId="2" borderId="5" xfId="5" applyNumberFormat="1" applyFont="1" applyFill="1" applyBorder="1"/>
    <xf numFmtId="164" fontId="12" fillId="2" borderId="5" xfId="5" applyNumberFormat="1" applyFont="1" applyFill="1" applyBorder="1"/>
    <xf numFmtId="0" fontId="10" fillId="2" borderId="5" xfId="2" applyFont="1" applyFill="1" applyBorder="1" applyAlignment="1">
      <alignment horizontal="left" wrapText="1" indent="1"/>
    </xf>
    <xf numFmtId="41" fontId="13" fillId="2" borderId="6" xfId="5" applyNumberFormat="1" applyFont="1" applyFill="1" applyBorder="1"/>
    <xf numFmtId="164" fontId="13" fillId="2" borderId="5" xfId="5" applyNumberFormat="1" applyFont="1" applyFill="1" applyBorder="1"/>
    <xf numFmtId="164" fontId="13" fillId="2" borderId="0" xfId="2" applyNumberFormat="1" applyFont="1" applyFill="1" applyBorder="1"/>
    <xf numFmtId="0" fontId="13" fillId="2" borderId="10" xfId="2" applyFont="1" applyFill="1" applyBorder="1"/>
    <xf numFmtId="0" fontId="5" fillId="3" borderId="5" xfId="0" applyFont="1" applyFill="1" applyBorder="1" applyAlignment="1">
      <alignment horizontal="left" wrapText="1" indent="2"/>
    </xf>
    <xf numFmtId="41" fontId="13" fillId="3" borderId="5" xfId="2" applyNumberFormat="1" applyFont="1" applyFill="1" applyBorder="1"/>
    <xf numFmtId="41" fontId="5" fillId="3" borderId="7" xfId="1" applyNumberFormat="1" applyFont="1" applyFill="1" applyBorder="1"/>
    <xf numFmtId="166" fontId="5" fillId="3" borderId="7" xfId="1" applyNumberFormat="1" applyFont="1" applyFill="1" applyBorder="1"/>
    <xf numFmtId="0" fontId="6" fillId="3" borderId="0" xfId="2" applyFont="1" applyFill="1" applyBorder="1"/>
    <xf numFmtId="0" fontId="5" fillId="3" borderId="0" xfId="2" applyFont="1" applyFill="1" applyBorder="1"/>
    <xf numFmtId="0" fontId="16" fillId="2" borderId="0" xfId="2" applyFont="1" applyFill="1" applyAlignment="1">
      <alignment vertical="center" wrapText="1"/>
    </xf>
    <xf numFmtId="0" fontId="12" fillId="2" borderId="0" xfId="2" applyFont="1" applyFill="1" applyAlignment="1">
      <alignment horizontal="center"/>
    </xf>
    <xf numFmtId="0" fontId="13" fillId="2" borderId="3" xfId="2" applyFont="1" applyFill="1" applyBorder="1" applyAlignment="1">
      <alignment wrapText="1"/>
    </xf>
    <xf numFmtId="166" fontId="11" fillId="2" borderId="12" xfId="1" applyNumberFormat="1" applyFont="1" applyFill="1" applyBorder="1"/>
    <xf numFmtId="0" fontId="21" fillId="2" borderId="5" xfId="2" applyFont="1" applyFill="1" applyBorder="1" applyAlignment="1">
      <alignment horizontal="left" indent="1"/>
    </xf>
    <xf numFmtId="41" fontId="12" fillId="2" borderId="5" xfId="2" applyNumberFormat="1" applyFont="1" applyFill="1" applyBorder="1"/>
    <xf numFmtId="167" fontId="12" fillId="2" borderId="5" xfId="2" applyNumberFormat="1" applyFont="1" applyFill="1" applyBorder="1"/>
    <xf numFmtId="167" fontId="12" fillId="2" borderId="5" xfId="7" applyNumberFormat="1" applyFont="1" applyFill="1" applyBorder="1" applyAlignment="1">
      <alignment horizontal="right"/>
    </xf>
    <xf numFmtId="0" fontId="13" fillId="2" borderId="5" xfId="2" applyFont="1" applyFill="1" applyBorder="1" applyAlignment="1">
      <alignment horizontal="left" wrapText="1" indent="1" shrinkToFit="1"/>
    </xf>
    <xf numFmtId="0" fontId="22" fillId="2" borderId="5" xfId="2" applyFont="1" applyFill="1" applyBorder="1" applyAlignment="1">
      <alignment horizontal="left" wrapText="1" indent="1"/>
    </xf>
    <xf numFmtId="41" fontId="17" fillId="2" borderId="5" xfId="2" applyNumberFormat="1" applyFont="1" applyFill="1" applyBorder="1"/>
    <xf numFmtId="0" fontId="24" fillId="2" borderId="5" xfId="2" applyFont="1" applyFill="1" applyBorder="1" applyAlignment="1">
      <alignment horizontal="left" wrapText="1" indent="1"/>
    </xf>
    <xf numFmtId="167" fontId="17" fillId="2" borderId="5" xfId="2" applyNumberFormat="1" applyFont="1" applyFill="1" applyBorder="1" applyAlignment="1">
      <alignment horizontal="center"/>
    </xf>
    <xf numFmtId="167" fontId="17" fillId="2" borderId="7" xfId="2" applyNumberFormat="1" applyFont="1" applyFill="1" applyBorder="1" applyAlignment="1">
      <alignment horizontal="center"/>
    </xf>
    <xf numFmtId="41" fontId="25" fillId="2" borderId="5" xfId="2" applyNumberFormat="1" applyFont="1" applyFill="1" applyBorder="1"/>
    <xf numFmtId="166" fontId="15" fillId="2" borderId="7" xfId="1" applyNumberFormat="1" applyFont="1" applyFill="1" applyBorder="1"/>
    <xf numFmtId="41" fontId="17" fillId="2" borderId="6" xfId="2" applyNumberFormat="1" applyFont="1" applyFill="1" applyBorder="1"/>
    <xf numFmtId="0" fontId="26" fillId="2" borderId="5" xfId="2" applyFont="1" applyFill="1" applyBorder="1" applyAlignment="1">
      <alignment horizontal="left" indent="1"/>
    </xf>
    <xf numFmtId="166" fontId="8" fillId="2" borderId="7" xfId="1" applyNumberFormat="1" applyFont="1" applyFill="1" applyBorder="1"/>
    <xf numFmtId="0" fontId="21" fillId="2" borderId="5" xfId="2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justify" indent="1"/>
    </xf>
    <xf numFmtId="0" fontId="12" fillId="2" borderId="5" xfId="0" applyFont="1" applyFill="1" applyBorder="1" applyAlignment="1">
      <alignment horizontal="left" indent="2"/>
    </xf>
    <xf numFmtId="0" fontId="13" fillId="2" borderId="2" xfId="2" applyFont="1" applyFill="1" applyBorder="1" applyAlignment="1">
      <alignment horizontal="left"/>
    </xf>
    <xf numFmtId="41" fontId="13" fillId="2" borderId="2" xfId="2" applyNumberFormat="1" applyFont="1" applyFill="1" applyBorder="1"/>
    <xf numFmtId="166" fontId="13" fillId="2" borderId="2" xfId="1" applyNumberFormat="1" applyFont="1" applyFill="1" applyBorder="1"/>
    <xf numFmtId="0" fontId="12" fillId="2" borderId="10" xfId="2" applyFont="1" applyFill="1" applyBorder="1"/>
    <xf numFmtId="0" fontId="12" fillId="2" borderId="3" xfId="2" applyFont="1" applyFill="1" applyBorder="1"/>
    <xf numFmtId="41" fontId="12" fillId="2" borderId="3" xfId="2" applyNumberFormat="1" applyFont="1" applyFill="1" applyBorder="1"/>
    <xf numFmtId="0" fontId="13" fillId="2" borderId="5" xfId="2" applyFont="1" applyFill="1" applyBorder="1"/>
    <xf numFmtId="167" fontId="27" fillId="2" borderId="5" xfId="2" applyNumberFormat="1" applyFont="1" applyFill="1" applyBorder="1" applyAlignment="1">
      <alignment horizontal="center"/>
    </xf>
    <xf numFmtId="167" fontId="28" fillId="2" borderId="5" xfId="2" applyNumberFormat="1" applyFont="1" applyFill="1" applyBorder="1" applyAlignment="1">
      <alignment horizontal="center"/>
    </xf>
    <xf numFmtId="167" fontId="28" fillId="2" borderId="7" xfId="2" applyNumberFormat="1" applyFont="1" applyFill="1" applyBorder="1" applyAlignment="1">
      <alignment horizontal="center"/>
    </xf>
    <xf numFmtId="166" fontId="12" fillId="2" borderId="2" xfId="1" applyNumberFormat="1" applyFont="1" applyFill="1" applyBorder="1"/>
    <xf numFmtId="0" fontId="29" fillId="2" borderId="3" xfId="2" applyFont="1" applyFill="1" applyBorder="1"/>
    <xf numFmtId="0" fontId="12" fillId="2" borderId="5" xfId="2" applyFont="1" applyFill="1" applyBorder="1" applyAlignment="1">
      <alignment horizontal="left" wrapText="1" indent="2"/>
    </xf>
    <xf numFmtId="0" fontId="13" fillId="2" borderId="5" xfId="0" applyFont="1" applyFill="1" applyBorder="1" applyAlignment="1">
      <alignment horizontal="left" indent="1"/>
    </xf>
    <xf numFmtId="167" fontId="28" fillId="2" borderId="5" xfId="2" applyNumberFormat="1" applyFont="1" applyFill="1" applyBorder="1"/>
    <xf numFmtId="41" fontId="12" fillId="2" borderId="6" xfId="2" applyNumberFormat="1" applyFont="1" applyFill="1" applyBorder="1"/>
    <xf numFmtId="167" fontId="12" fillId="2" borderId="7" xfId="2" applyNumberFormat="1" applyFont="1" applyFill="1" applyBorder="1"/>
    <xf numFmtId="0" fontId="21" fillId="2" borderId="5" xfId="2" applyFont="1" applyFill="1" applyBorder="1" applyAlignment="1">
      <alignment horizontal="left" wrapText="1" indent="2"/>
    </xf>
    <xf numFmtId="0" fontId="5" fillId="2" borderId="5" xfId="0" applyFont="1" applyFill="1" applyBorder="1" applyAlignment="1">
      <alignment horizontal="left" wrapText="1" indent="1"/>
    </xf>
    <xf numFmtId="41" fontId="17" fillId="2" borderId="5" xfId="2" applyNumberFormat="1" applyFont="1" applyFill="1" applyBorder="1" applyAlignment="1"/>
    <xf numFmtId="41" fontId="17" fillId="2" borderId="5" xfId="2" applyNumberFormat="1" applyFont="1" applyFill="1" applyBorder="1" applyAlignment="1">
      <alignment vertical="justify"/>
    </xf>
    <xf numFmtId="41" fontId="27" fillId="2" borderId="5" xfId="2" applyNumberFormat="1" applyFont="1" applyFill="1" applyBorder="1" applyAlignment="1">
      <alignment vertical="justify"/>
    </xf>
    <xf numFmtId="0" fontId="12" fillId="2" borderId="5" xfId="0" applyFont="1" applyFill="1" applyBorder="1" applyAlignment="1">
      <alignment horizontal="left" vertical="justify" indent="2"/>
    </xf>
    <xf numFmtId="41" fontId="27" fillId="2" borderId="5" xfId="2" applyNumberFormat="1" applyFont="1" applyFill="1" applyBorder="1"/>
    <xf numFmtId="0" fontId="16" fillId="2" borderId="5" xfId="2" applyFont="1" applyFill="1" applyBorder="1"/>
    <xf numFmtId="0" fontId="5" fillId="2" borderId="5" xfId="0" applyFont="1" applyFill="1" applyBorder="1" applyAlignment="1">
      <alignment horizontal="left" vertical="top" wrapText="1" indent="2"/>
    </xf>
    <xf numFmtId="0" fontId="5" fillId="2" borderId="7" xfId="0" applyFont="1" applyFill="1" applyBorder="1" applyAlignment="1">
      <alignment horizontal="left" vertical="top" wrapText="1" indent="2"/>
    </xf>
    <xf numFmtId="164" fontId="12" fillId="2" borderId="5" xfId="2" applyNumberFormat="1" applyFont="1" applyFill="1" applyBorder="1" applyAlignment="1">
      <alignment horizontal="center"/>
    </xf>
    <xf numFmtId="0" fontId="6" fillId="2" borderId="6" xfId="2" applyFont="1" applyFill="1" applyBorder="1" applyAlignment="1">
      <alignment vertical="center" wrapText="1"/>
    </xf>
    <xf numFmtId="41" fontId="12" fillId="2" borderId="5" xfId="5" applyNumberFormat="1" applyFont="1" applyFill="1" applyBorder="1" applyAlignment="1">
      <alignment horizontal="center"/>
    </xf>
    <xf numFmtId="164" fontId="12" fillId="2" borderId="5" xfId="5" applyNumberFormat="1" applyFont="1" applyFill="1" applyBorder="1" applyAlignment="1">
      <alignment horizontal="center"/>
    </xf>
    <xf numFmtId="164" fontId="12" fillId="2" borderId="5" xfId="2" applyNumberFormat="1" applyFont="1" applyFill="1" applyBorder="1"/>
    <xf numFmtId="41" fontId="17" fillId="2" borderId="5" xfId="5" applyNumberFormat="1" applyFont="1" applyFill="1" applyBorder="1"/>
    <xf numFmtId="164" fontId="12" fillId="2" borderId="7" xfId="2" applyNumberFormat="1" applyFont="1" applyFill="1" applyBorder="1"/>
    <xf numFmtId="41" fontId="27" fillId="2" borderId="5" xfId="5" applyNumberFormat="1" applyFont="1" applyFill="1" applyBorder="1" applyAlignment="1">
      <alignment horizontal="center"/>
    </xf>
    <xf numFmtId="164" fontId="25" fillId="2" borderId="5" xfId="5" applyNumberFormat="1" applyFont="1" applyFill="1" applyBorder="1"/>
    <xf numFmtId="0" fontId="13" fillId="2" borderId="1" xfId="2" applyFont="1" applyFill="1" applyBorder="1" applyAlignment="1">
      <alignment wrapText="1"/>
    </xf>
    <xf numFmtId="41" fontId="5" fillId="2" borderId="1" xfId="2" applyNumberFormat="1" applyFont="1" applyFill="1" applyBorder="1" applyAlignment="1">
      <alignment horizontal="center"/>
    </xf>
    <xf numFmtId="41" fontId="5" fillId="2" borderId="5" xfId="2" applyNumberFormat="1" applyFont="1" applyFill="1" applyBorder="1" applyAlignment="1">
      <alignment horizontal="center"/>
    </xf>
    <xf numFmtId="41" fontId="5" fillId="2" borderId="7" xfId="1" applyNumberFormat="1" applyFont="1" applyFill="1" applyBorder="1" applyAlignment="1">
      <alignment horizontal="left" indent="1"/>
    </xf>
    <xf numFmtId="41" fontId="12" fillId="2" borderId="5" xfId="8" applyNumberFormat="1" applyFont="1" applyFill="1" applyBorder="1" applyAlignment="1">
      <alignment horizontal="left"/>
    </xf>
    <xf numFmtId="164" fontId="12" fillId="2" borderId="5" xfId="2" applyNumberFormat="1" applyFont="1" applyFill="1" applyBorder="1" applyAlignment="1">
      <alignment horizontal="left" indent="1"/>
    </xf>
    <xf numFmtId="0" fontId="17" fillId="2" borderId="5" xfId="2" applyFont="1" applyFill="1" applyBorder="1" applyAlignment="1">
      <alignment horizontal="left" indent="2"/>
    </xf>
    <xf numFmtId="41" fontId="13" fillId="2" borderId="5" xfId="8" applyNumberFormat="1" applyFont="1" applyFill="1" applyBorder="1" applyAlignment="1">
      <alignment horizontal="left"/>
    </xf>
    <xf numFmtId="41" fontId="15" fillId="2" borderId="5" xfId="0" applyNumberFormat="1" applyFont="1" applyFill="1" applyBorder="1" applyAlignment="1">
      <alignment horizontal="left" vertical="top" wrapText="1" indent="2"/>
    </xf>
    <xf numFmtId="41" fontId="15" fillId="2" borderId="7" xfId="0" applyNumberFormat="1" applyFont="1" applyFill="1" applyBorder="1" applyAlignment="1">
      <alignment horizontal="left" vertical="top" wrapText="1" indent="2"/>
    </xf>
    <xf numFmtId="41" fontId="5" fillId="2" borderId="5" xfId="9" applyNumberFormat="1" applyFont="1" applyFill="1" applyBorder="1"/>
    <xf numFmtId="166" fontId="5" fillId="2" borderId="5" xfId="1" applyNumberFormat="1" applyFont="1" applyFill="1" applyBorder="1" applyAlignment="1">
      <alignment horizontal="center"/>
    </xf>
    <xf numFmtId="169" fontId="5" fillId="2" borderId="5" xfId="2" applyNumberFormat="1" applyFont="1" applyFill="1" applyBorder="1" applyAlignment="1">
      <alignment horizontal="center"/>
    </xf>
    <xf numFmtId="169" fontId="5" fillId="2" borderId="7" xfId="2" applyNumberFormat="1" applyFont="1" applyFill="1" applyBorder="1" applyAlignment="1">
      <alignment horizontal="center"/>
    </xf>
    <xf numFmtId="0" fontId="27" fillId="2" borderId="6" xfId="2" applyFont="1" applyFill="1" applyBorder="1" applyAlignment="1">
      <alignment horizontal="left" indent="2"/>
    </xf>
    <xf numFmtId="41" fontId="5" fillId="2" borderId="3" xfId="9" applyNumberFormat="1" applyFont="1" applyFill="1" applyBorder="1"/>
    <xf numFmtId="166" fontId="15" fillId="2" borderId="5" xfId="1" applyNumberFormat="1" applyFont="1" applyFill="1" applyBorder="1" applyAlignment="1">
      <alignment horizontal="center"/>
    </xf>
    <xf numFmtId="166" fontId="15" fillId="2" borderId="3" xfId="1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41" fontId="6" fillId="2" borderId="3" xfId="0" applyNumberFormat="1" applyFont="1" applyFill="1" applyBorder="1" applyAlignment="1">
      <alignment horizontal="center" vertical="center" wrapText="1"/>
    </xf>
    <xf numFmtId="0" fontId="26" fillId="2" borderId="5" xfId="2" applyFont="1" applyFill="1" applyBorder="1" applyAlignment="1">
      <alignment horizontal="left" vertical="justify" indent="1"/>
    </xf>
    <xf numFmtId="0" fontId="8" fillId="2" borderId="5" xfId="0" applyFont="1" applyFill="1" applyBorder="1" applyAlignment="1">
      <alignment horizontal="left" vertical="top" wrapText="1" indent="2"/>
    </xf>
    <xf numFmtId="41" fontId="13" fillId="2" borderId="3" xfId="8" applyNumberFormat="1" applyFont="1" applyFill="1" applyBorder="1" applyAlignment="1">
      <alignment horizontal="left"/>
    </xf>
    <xf numFmtId="0" fontId="15" fillId="2" borderId="7" xfId="0" applyFont="1" applyFill="1" applyBorder="1" applyAlignment="1">
      <alignment horizontal="left" vertical="top" wrapText="1" indent="2"/>
    </xf>
    <xf numFmtId="0" fontId="13" fillId="2" borderId="11" xfId="2" applyFont="1" applyFill="1" applyBorder="1" applyAlignment="1">
      <alignment horizontal="left"/>
    </xf>
    <xf numFmtId="41" fontId="5" fillId="2" borderId="11" xfId="2" applyNumberFormat="1" applyFont="1" applyFill="1" applyBorder="1" applyAlignment="1">
      <alignment horizontal="center"/>
    </xf>
    <xf numFmtId="41" fontId="13" fillId="2" borderId="11" xfId="2" applyNumberFormat="1" applyFont="1" applyFill="1" applyBorder="1"/>
    <xf numFmtId="0" fontId="5" fillId="0" borderId="12" xfId="2" applyFont="1" applyFill="1" applyBorder="1" applyAlignment="1">
      <alignment horizontal="center"/>
    </xf>
    <xf numFmtId="166" fontId="5" fillId="0" borderId="12" xfId="1" applyNumberFormat="1" applyFont="1" applyFill="1" applyBorder="1" applyAlignment="1">
      <alignment horizontal="center"/>
    </xf>
    <xf numFmtId="166" fontId="5" fillId="0" borderId="5" xfId="1" applyNumberFormat="1" applyFont="1" applyFill="1" applyBorder="1" applyAlignment="1">
      <alignment horizontal="center"/>
    </xf>
    <xf numFmtId="41" fontId="5" fillId="0" borderId="5" xfId="2" applyNumberFormat="1" applyFont="1" applyFill="1" applyBorder="1" applyAlignment="1">
      <alignment horizontal="center"/>
    </xf>
    <xf numFmtId="41" fontId="15" fillId="0" borderId="5" xfId="2" applyNumberFormat="1" applyFont="1" applyFill="1" applyBorder="1" applyAlignment="1">
      <alignment horizontal="center"/>
    </xf>
    <xf numFmtId="166" fontId="15" fillId="0" borderId="5" xfId="1" applyNumberFormat="1" applyFont="1" applyFill="1" applyBorder="1" applyAlignment="1">
      <alignment horizontal="center"/>
    </xf>
    <xf numFmtId="169" fontId="15" fillId="0" borderId="5" xfId="2" applyNumberFormat="1" applyFont="1" applyFill="1" applyBorder="1" applyAlignment="1">
      <alignment horizontal="center"/>
    </xf>
    <xf numFmtId="0" fontId="15" fillId="0" borderId="5" xfId="2" applyFont="1" applyFill="1" applyBorder="1" applyAlignment="1">
      <alignment horizontal="center"/>
    </xf>
    <xf numFmtId="0" fontId="5" fillId="0" borderId="5" xfId="0" applyFont="1" applyFill="1" applyBorder="1" applyAlignment="1">
      <alignment horizontal="left" indent="2"/>
    </xf>
    <xf numFmtId="41" fontId="11" fillId="0" borderId="5" xfId="2" applyNumberFormat="1" applyFont="1" applyFill="1" applyBorder="1" applyAlignment="1">
      <alignment horizontal="center"/>
    </xf>
    <xf numFmtId="166" fontId="11" fillId="0" borderId="5" xfId="1" applyNumberFormat="1" applyFont="1" applyFill="1" applyBorder="1" applyAlignment="1">
      <alignment horizontal="center"/>
    </xf>
    <xf numFmtId="167" fontId="11" fillId="0" borderId="5" xfId="2" applyNumberFormat="1" applyFont="1" applyFill="1" applyBorder="1" applyAlignment="1">
      <alignment horizontal="center"/>
    </xf>
    <xf numFmtId="0" fontId="11" fillId="0" borderId="5" xfId="2" applyFont="1" applyFill="1" applyBorder="1" applyAlignment="1">
      <alignment horizontal="center"/>
    </xf>
    <xf numFmtId="0" fontId="27" fillId="0" borderId="5" xfId="2" applyFont="1" applyFill="1" applyBorder="1" applyAlignment="1">
      <alignment horizontal="left" wrapText="1" indent="2"/>
    </xf>
    <xf numFmtId="41" fontId="11" fillId="0" borderId="6" xfId="2" applyNumberFormat="1" applyFont="1" applyFill="1" applyBorder="1" applyAlignment="1">
      <alignment horizontal="center"/>
    </xf>
    <xf numFmtId="166" fontId="15" fillId="0" borderId="6" xfId="1" applyNumberFormat="1" applyFont="1" applyFill="1" applyBorder="1" applyAlignment="1">
      <alignment horizontal="center"/>
    </xf>
    <xf numFmtId="0" fontId="10" fillId="0" borderId="6" xfId="2" applyFont="1" applyFill="1" applyBorder="1" applyAlignment="1">
      <alignment wrapText="1"/>
    </xf>
    <xf numFmtId="0" fontId="11" fillId="0" borderId="6" xfId="2" applyFont="1" applyFill="1" applyBorder="1"/>
    <xf numFmtId="166" fontId="10" fillId="0" borderId="6" xfId="1" applyNumberFormat="1" applyFont="1" applyFill="1" applyBorder="1" applyAlignment="1">
      <alignment horizontal="center"/>
    </xf>
    <xf numFmtId="0" fontId="6" fillId="0" borderId="11" xfId="2" applyFont="1" applyFill="1" applyBorder="1" applyAlignment="1">
      <alignment horizontal="left"/>
    </xf>
    <xf numFmtId="41" fontId="6" fillId="0" borderId="11" xfId="2" applyNumberFormat="1" applyFont="1" applyFill="1" applyBorder="1" applyAlignment="1">
      <alignment horizontal="center"/>
    </xf>
    <xf numFmtId="166" fontId="6" fillId="0" borderId="11" xfId="1" applyNumberFormat="1" applyFont="1" applyFill="1" applyBorder="1" applyAlignment="1">
      <alignment horizontal="right"/>
    </xf>
    <xf numFmtId="0" fontId="6" fillId="0" borderId="7" xfId="2" applyFont="1" applyFill="1" applyBorder="1" applyAlignment="1">
      <alignment wrapText="1"/>
    </xf>
    <xf numFmtId="167" fontId="6" fillId="0" borderId="5" xfId="2" applyNumberFormat="1" applyFont="1" applyFill="1" applyBorder="1" applyAlignment="1">
      <alignment horizontal="center"/>
    </xf>
    <xf numFmtId="166" fontId="5" fillId="3" borderId="5" xfId="1" applyNumberFormat="1" applyFont="1" applyFill="1" applyBorder="1" applyAlignment="1">
      <alignment horizontal="center"/>
    </xf>
    <xf numFmtId="0" fontId="5" fillId="3" borderId="5" xfId="2" applyFont="1" applyFill="1" applyBorder="1" applyAlignment="1">
      <alignment horizontal="left" wrapText="1" indent="3"/>
    </xf>
    <xf numFmtId="0" fontId="12" fillId="3" borderId="5" xfId="2" applyFont="1" applyFill="1" applyBorder="1" applyAlignment="1">
      <alignment horizontal="left" indent="2"/>
    </xf>
    <xf numFmtId="41" fontId="12" fillId="3" borderId="5" xfId="2" applyNumberFormat="1" applyFont="1" applyFill="1" applyBorder="1"/>
    <xf numFmtId="164" fontId="12" fillId="3" borderId="5" xfId="2" applyNumberFormat="1" applyFont="1" applyFill="1" applyBorder="1"/>
    <xf numFmtId="0" fontId="5" fillId="3" borderId="5" xfId="2" applyFont="1" applyFill="1" applyBorder="1" applyAlignment="1">
      <alignment horizontal="left" wrapText="1" indent="1"/>
    </xf>
    <xf numFmtId="41" fontId="17" fillId="3" borderId="5" xfId="5" applyNumberFormat="1" applyFont="1" applyFill="1" applyBorder="1"/>
    <xf numFmtId="0" fontId="12" fillId="3" borderId="5" xfId="0" applyFont="1" applyFill="1" applyBorder="1" applyAlignment="1">
      <alignment horizontal="left" indent="2"/>
    </xf>
    <xf numFmtId="0" fontId="12" fillId="3" borderId="5" xfId="2" applyFont="1" applyFill="1" applyBorder="1" applyAlignment="1">
      <alignment horizontal="left" wrapText="1" indent="2"/>
    </xf>
    <xf numFmtId="167" fontId="12" fillId="3" borderId="5" xfId="2" applyNumberFormat="1" applyFont="1" applyFill="1" applyBorder="1"/>
    <xf numFmtId="41" fontId="12" fillId="3" borderId="5" xfId="8" applyNumberFormat="1" applyFont="1" applyFill="1" applyBorder="1" applyAlignment="1">
      <alignment horizontal="left"/>
    </xf>
    <xf numFmtId="0" fontId="6" fillId="3" borderId="3" xfId="2" applyFont="1" applyFill="1" applyBorder="1" applyAlignment="1">
      <alignment horizontal="left" indent="1"/>
    </xf>
    <xf numFmtId="41" fontId="13" fillId="3" borderId="6" xfId="2" applyNumberFormat="1" applyFont="1" applyFill="1" applyBorder="1"/>
    <xf numFmtId="166" fontId="6" fillId="3" borderId="5" xfId="1" applyNumberFormat="1" applyFont="1" applyFill="1" applyBorder="1" applyAlignment="1">
      <alignment horizontal="center"/>
    </xf>
    <xf numFmtId="166" fontId="6" fillId="3" borderId="3" xfId="1" applyNumberFormat="1" applyFont="1" applyFill="1" applyBorder="1"/>
    <xf numFmtId="166" fontId="5" fillId="3" borderId="3" xfId="1" applyNumberFormat="1" applyFont="1" applyFill="1" applyBorder="1"/>
    <xf numFmtId="0" fontId="26" fillId="3" borderId="5" xfId="2" applyFont="1" applyFill="1" applyBorder="1" applyAlignment="1">
      <alignment horizontal="left" indent="1"/>
    </xf>
    <xf numFmtId="166" fontId="8" fillId="3" borderId="7" xfId="1" applyNumberFormat="1" applyFont="1" applyFill="1" applyBorder="1"/>
    <xf numFmtId="41" fontId="13" fillId="2" borderId="7" xfId="2" applyNumberFormat="1" applyFont="1" applyFill="1" applyBorder="1"/>
    <xf numFmtId="166" fontId="12" fillId="2" borderId="5" xfId="1" applyNumberFormat="1" applyFont="1" applyFill="1" applyBorder="1" applyAlignment="1">
      <alignment horizontal="center"/>
    </xf>
    <xf numFmtId="166" fontId="12" fillId="2" borderId="5" xfId="1" applyNumberFormat="1" applyFont="1" applyFill="1" applyBorder="1"/>
    <xf numFmtId="0" fontId="5" fillId="3" borderId="5" xfId="2" applyFont="1" applyFill="1" applyBorder="1" applyAlignment="1">
      <alignment horizontal="left" wrapText="1"/>
    </xf>
    <xf numFmtId="41" fontId="17" fillId="3" borderId="5" xfId="2" applyNumberFormat="1" applyFont="1" applyFill="1" applyBorder="1"/>
    <xf numFmtId="166" fontId="12" fillId="3" borderId="5" xfId="1" applyNumberFormat="1" applyFont="1" applyFill="1" applyBorder="1"/>
    <xf numFmtId="164" fontId="5" fillId="3" borderId="5" xfId="2" applyNumberFormat="1" applyFont="1" applyFill="1" applyBorder="1"/>
    <xf numFmtId="166" fontId="12" fillId="3" borderId="5" xfId="1" applyNumberFormat="1" applyFont="1" applyFill="1" applyBorder="1" applyAlignment="1">
      <alignment horizontal="center"/>
    </xf>
    <xf numFmtId="0" fontId="28" fillId="2" borderId="5" xfId="2" applyFont="1" applyFill="1" applyBorder="1" applyAlignment="1">
      <alignment horizontal="left" wrapText="1" indent="1" shrinkToFit="1"/>
    </xf>
    <xf numFmtId="41" fontId="28" fillId="2" borderId="5" xfId="2" applyNumberFormat="1" applyFont="1" applyFill="1" applyBorder="1"/>
    <xf numFmtId="166" fontId="28" fillId="2" borderId="5" xfId="1" applyNumberFormat="1" applyFont="1" applyFill="1" applyBorder="1"/>
    <xf numFmtId="165" fontId="28" fillId="2" borderId="5" xfId="2" applyNumberFormat="1" applyFont="1" applyFill="1" applyBorder="1" applyAlignment="1">
      <alignment horizontal="center"/>
    </xf>
    <xf numFmtId="41" fontId="28" fillId="2" borderId="5" xfId="2" applyNumberFormat="1" applyFont="1" applyFill="1" applyBorder="1" applyAlignment="1">
      <alignment horizontal="center"/>
    </xf>
    <xf numFmtId="166" fontId="28" fillId="2" borderId="5" xfId="1" applyNumberFormat="1" applyFont="1" applyFill="1" applyBorder="1" applyAlignment="1">
      <alignment horizontal="center"/>
    </xf>
    <xf numFmtId="0" fontId="12" fillId="2" borderId="0" xfId="2" applyFont="1" applyFill="1" applyBorder="1" applyAlignment="1">
      <alignment horizontal="right" wrapText="1"/>
    </xf>
    <xf numFmtId="0" fontId="16" fillId="2" borderId="0" xfId="2" applyFont="1" applyFill="1" applyAlignment="1">
      <alignment horizont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6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3"/>
    <cellStyle name="Обычный Лена" xfId="6"/>
    <cellStyle name="Обычный_Таблицы Мун.заказ Стационар" xfId="2"/>
    <cellStyle name="Финансовый" xfId="1" builtinId="3"/>
    <cellStyle name="Финансовый [0]_Таблицы Мун.заказ Стационар" xfId="8"/>
    <cellStyle name="Финансовый [0]_Таблицы Мун.заказ Стационар 2" xfId="5"/>
    <cellStyle name="Финансовый [0]_Таблицы Мун.заказ Стационар 7" xfId="9"/>
    <cellStyle name="Финансовый 2" xfId="4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136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3905250" y="35335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136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905250" y="35335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136</xdr:row>
      <xdr:rowOff>0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905250" y="3220402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136</xdr:row>
      <xdr:rowOff>0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905250" y="3220402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191200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</xdr:row>
      <xdr:rowOff>0</xdr:rowOff>
    </xdr:from>
    <xdr:ext cx="104775" cy="153101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104775</xdr:colOff>
      <xdr:row>15</xdr:row>
      <xdr:rowOff>130970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R142"/>
  <sheetViews>
    <sheetView view="pageBreakPreview" topLeftCell="A115" zoomScaleNormal="100" zoomScaleSheetLayoutView="100" workbookViewId="0">
      <selection activeCell="C93" sqref="C93"/>
    </sheetView>
  </sheetViews>
  <sheetFormatPr defaultRowHeight="15" x14ac:dyDescent="0.25"/>
  <cols>
    <col min="1" max="1" width="45" style="50" customWidth="1"/>
    <col min="2" max="2" width="13.5703125" style="50" customWidth="1"/>
    <col min="3" max="4" width="13.42578125" style="50" customWidth="1"/>
    <col min="5" max="5" width="11.42578125" style="50" customWidth="1"/>
    <col min="6" max="6" width="12.7109375" style="50" customWidth="1"/>
    <col min="7" max="44" width="11.42578125" style="50" customWidth="1"/>
    <col min="45" max="16384" width="9.140625" style="50"/>
  </cols>
  <sheetData>
    <row r="1" spans="1:6" s="49" customFormat="1" ht="70.5" customHeight="1" x14ac:dyDescent="0.25">
      <c r="B1" s="146"/>
      <c r="E1" s="287" t="s">
        <v>125</v>
      </c>
      <c r="F1" s="287"/>
    </row>
    <row r="2" spans="1:6" s="49" customFormat="1" ht="33.75" customHeight="1" x14ac:dyDescent="0.25">
      <c r="A2" s="288" t="s">
        <v>64</v>
      </c>
      <c r="B2" s="288"/>
      <c r="C2" s="288"/>
      <c r="D2" s="288"/>
      <c r="E2" s="288"/>
      <c r="F2" s="288"/>
    </row>
    <row r="3" spans="1:6" ht="15.75" thickBot="1" x14ac:dyDescent="0.3"/>
    <row r="4" spans="1:6" ht="36.75" customHeight="1" x14ac:dyDescent="0.25">
      <c r="A4" s="51" t="s">
        <v>63</v>
      </c>
      <c r="B4" s="289" t="s">
        <v>1</v>
      </c>
      <c r="C4" s="289" t="s">
        <v>38</v>
      </c>
      <c r="D4" s="289" t="s">
        <v>0</v>
      </c>
      <c r="E4" s="289" t="s">
        <v>2</v>
      </c>
      <c r="F4" s="292" t="s">
        <v>3</v>
      </c>
    </row>
    <row r="5" spans="1:6" ht="15.75" customHeight="1" x14ac:dyDescent="0.25">
      <c r="A5" s="52"/>
      <c r="B5" s="290"/>
      <c r="C5" s="290"/>
      <c r="D5" s="290"/>
      <c r="E5" s="290"/>
      <c r="F5" s="293"/>
    </row>
    <row r="6" spans="1:6" ht="31.5" customHeight="1" thickBot="1" x14ac:dyDescent="0.3">
      <c r="A6" s="53" t="s">
        <v>4</v>
      </c>
      <c r="B6" s="291"/>
      <c r="C6" s="291"/>
      <c r="D6" s="291"/>
      <c r="E6" s="291"/>
      <c r="F6" s="294"/>
    </row>
    <row r="7" spans="1:6" s="147" customFormat="1" ht="15.75" thickBot="1" x14ac:dyDescent="0.3">
      <c r="A7" s="54">
        <v>1</v>
      </c>
      <c r="B7" s="55">
        <v>2</v>
      </c>
      <c r="C7" s="56">
        <v>3</v>
      </c>
      <c r="D7" s="56">
        <v>4</v>
      </c>
      <c r="E7" s="56">
        <v>5</v>
      </c>
      <c r="F7" s="56">
        <v>6</v>
      </c>
    </row>
    <row r="8" spans="1:6" ht="43.5" x14ac:dyDescent="0.25">
      <c r="A8" s="148" t="s">
        <v>65</v>
      </c>
      <c r="B8" s="52"/>
      <c r="C8" s="149"/>
      <c r="D8" s="149"/>
      <c r="E8" s="149"/>
      <c r="F8" s="149"/>
    </row>
    <row r="9" spans="1:6" ht="20.25" customHeight="1" x14ac:dyDescent="0.25">
      <c r="A9" s="150" t="s">
        <v>5</v>
      </c>
      <c r="B9" s="57"/>
      <c r="C9" s="58"/>
      <c r="D9" s="58"/>
      <c r="E9" s="58"/>
      <c r="F9" s="58"/>
    </row>
    <row r="10" spans="1:6" x14ac:dyDescent="0.25">
      <c r="A10" s="59" t="s">
        <v>66</v>
      </c>
      <c r="B10" s="151">
        <v>340</v>
      </c>
      <c r="C10" s="58">
        <v>927</v>
      </c>
      <c r="D10" s="152">
        <v>15.1</v>
      </c>
      <c r="E10" s="60">
        <f t="shared" ref="E10:E18" si="0">ROUND(F10/B10,0)</f>
        <v>41</v>
      </c>
      <c r="F10" s="58">
        <f t="shared" ref="F10:F18" si="1">ROUND(C10*D10,0)</f>
        <v>13998</v>
      </c>
    </row>
    <row r="11" spans="1:6" x14ac:dyDescent="0.25">
      <c r="A11" s="59" t="s">
        <v>67</v>
      </c>
      <c r="B11" s="151">
        <v>340</v>
      </c>
      <c r="C11" s="58">
        <v>1250</v>
      </c>
      <c r="D11" s="152">
        <v>14.7</v>
      </c>
      <c r="E11" s="60">
        <f t="shared" si="0"/>
        <v>54</v>
      </c>
      <c r="F11" s="58">
        <f t="shared" si="1"/>
        <v>18375</v>
      </c>
    </row>
    <row r="12" spans="1:6" x14ac:dyDescent="0.25">
      <c r="A12" s="59" t="s">
        <v>15</v>
      </c>
      <c r="B12" s="151">
        <v>340</v>
      </c>
      <c r="C12" s="58">
        <v>1150</v>
      </c>
      <c r="D12" s="152">
        <v>14.2</v>
      </c>
      <c r="E12" s="60">
        <f t="shared" si="0"/>
        <v>48</v>
      </c>
      <c r="F12" s="58">
        <f t="shared" si="1"/>
        <v>16330</v>
      </c>
    </row>
    <row r="13" spans="1:6" x14ac:dyDescent="0.25">
      <c r="A13" s="59" t="s">
        <v>68</v>
      </c>
      <c r="B13" s="151">
        <v>340</v>
      </c>
      <c r="C13" s="58">
        <v>1022</v>
      </c>
      <c r="D13" s="152">
        <v>13</v>
      </c>
      <c r="E13" s="60">
        <f t="shared" si="0"/>
        <v>39</v>
      </c>
      <c r="F13" s="58">
        <f t="shared" si="1"/>
        <v>13286</v>
      </c>
    </row>
    <row r="14" spans="1:6" x14ac:dyDescent="0.25">
      <c r="A14" s="59" t="s">
        <v>69</v>
      </c>
      <c r="B14" s="151">
        <v>340</v>
      </c>
      <c r="C14" s="58">
        <v>845</v>
      </c>
      <c r="D14" s="152">
        <v>16.899999999999999</v>
      </c>
      <c r="E14" s="60">
        <f t="shared" si="0"/>
        <v>42</v>
      </c>
      <c r="F14" s="58">
        <f t="shared" si="1"/>
        <v>14281</v>
      </c>
    </row>
    <row r="15" spans="1:6" x14ac:dyDescent="0.25">
      <c r="A15" s="59" t="s">
        <v>9</v>
      </c>
      <c r="B15" s="151">
        <v>340</v>
      </c>
      <c r="C15" s="58">
        <v>1308</v>
      </c>
      <c r="D15" s="153">
        <v>11.7</v>
      </c>
      <c r="E15" s="60">
        <f t="shared" si="0"/>
        <v>45</v>
      </c>
      <c r="F15" s="58">
        <f t="shared" si="1"/>
        <v>15304</v>
      </c>
    </row>
    <row r="16" spans="1:6" x14ac:dyDescent="0.25">
      <c r="A16" s="59" t="s">
        <v>70</v>
      </c>
      <c r="B16" s="151">
        <v>340</v>
      </c>
      <c r="C16" s="58">
        <v>722</v>
      </c>
      <c r="D16" s="152">
        <v>16</v>
      </c>
      <c r="E16" s="60">
        <f t="shared" si="0"/>
        <v>34</v>
      </c>
      <c r="F16" s="58">
        <f t="shared" si="1"/>
        <v>11552</v>
      </c>
    </row>
    <row r="17" spans="1:96" x14ac:dyDescent="0.25">
      <c r="A17" s="59" t="s">
        <v>71</v>
      </c>
      <c r="B17" s="151">
        <v>340</v>
      </c>
      <c r="C17" s="58">
        <v>400</v>
      </c>
      <c r="D17" s="152">
        <v>15.3</v>
      </c>
      <c r="E17" s="60">
        <f t="shared" si="0"/>
        <v>18</v>
      </c>
      <c r="F17" s="58">
        <f t="shared" si="1"/>
        <v>6120</v>
      </c>
    </row>
    <row r="18" spans="1:96" x14ac:dyDescent="0.25">
      <c r="A18" s="59" t="s">
        <v>72</v>
      </c>
      <c r="B18" s="151">
        <v>340</v>
      </c>
      <c r="C18" s="58">
        <v>896</v>
      </c>
      <c r="D18" s="152">
        <v>14.5</v>
      </c>
      <c r="E18" s="60">
        <f t="shared" si="0"/>
        <v>38</v>
      </c>
      <c r="F18" s="58">
        <f t="shared" si="1"/>
        <v>12992</v>
      </c>
    </row>
    <row r="19" spans="1:96" x14ac:dyDescent="0.25">
      <c r="A19" s="59" t="s">
        <v>23</v>
      </c>
      <c r="B19" s="151">
        <v>340</v>
      </c>
      <c r="C19" s="58">
        <v>560</v>
      </c>
      <c r="D19" s="152">
        <v>17</v>
      </c>
      <c r="E19" s="60">
        <f>ROUND(F19/B19,0)</f>
        <v>28</v>
      </c>
      <c r="F19" s="58">
        <f>ROUND(C19*D19,0)</f>
        <v>9520</v>
      </c>
    </row>
    <row r="20" spans="1:96" x14ac:dyDescent="0.25">
      <c r="A20" s="59" t="s">
        <v>73</v>
      </c>
      <c r="B20" s="151">
        <v>340</v>
      </c>
      <c r="C20" s="58">
        <v>680</v>
      </c>
      <c r="D20" s="152">
        <v>16</v>
      </c>
      <c r="E20" s="60">
        <f t="shared" ref="E20:E27" si="2">ROUND(F20/B20,0)</f>
        <v>32</v>
      </c>
      <c r="F20" s="58">
        <f t="shared" ref="F20:F27" si="3">ROUND(C20*D20,0)</f>
        <v>10880</v>
      </c>
    </row>
    <row r="21" spans="1:96" x14ac:dyDescent="0.25">
      <c r="A21" s="59" t="s">
        <v>74</v>
      </c>
      <c r="B21" s="151">
        <v>340</v>
      </c>
      <c r="C21" s="58">
        <v>1326</v>
      </c>
      <c r="D21" s="152">
        <v>10.1</v>
      </c>
      <c r="E21" s="60">
        <f t="shared" si="2"/>
        <v>39</v>
      </c>
      <c r="F21" s="58">
        <f t="shared" si="3"/>
        <v>13393</v>
      </c>
    </row>
    <row r="22" spans="1:96" x14ac:dyDescent="0.25">
      <c r="A22" s="59" t="s">
        <v>75</v>
      </c>
      <c r="B22" s="151">
        <v>340</v>
      </c>
      <c r="C22" s="58">
        <v>723</v>
      </c>
      <c r="D22" s="152">
        <v>8</v>
      </c>
      <c r="E22" s="60">
        <f t="shared" si="2"/>
        <v>17</v>
      </c>
      <c r="F22" s="58">
        <f t="shared" si="3"/>
        <v>5784</v>
      </c>
    </row>
    <row r="23" spans="1:96" x14ac:dyDescent="0.25">
      <c r="A23" s="59" t="s">
        <v>11</v>
      </c>
      <c r="B23" s="151">
        <v>340</v>
      </c>
      <c r="C23" s="58">
        <v>2485</v>
      </c>
      <c r="D23" s="152">
        <v>6.7</v>
      </c>
      <c r="E23" s="60">
        <f t="shared" si="2"/>
        <v>49</v>
      </c>
      <c r="F23" s="58">
        <f t="shared" si="3"/>
        <v>16650</v>
      </c>
    </row>
    <row r="24" spans="1:96" x14ac:dyDescent="0.25">
      <c r="A24" s="59" t="s">
        <v>76</v>
      </c>
      <c r="B24" s="151">
        <v>340</v>
      </c>
      <c r="C24" s="58">
        <v>1274</v>
      </c>
      <c r="D24" s="152">
        <v>14.4</v>
      </c>
      <c r="E24" s="60">
        <f t="shared" si="2"/>
        <v>54</v>
      </c>
      <c r="F24" s="58">
        <f t="shared" si="3"/>
        <v>18346</v>
      </c>
    </row>
    <row r="25" spans="1:96" x14ac:dyDescent="0.25">
      <c r="A25" s="59" t="s">
        <v>77</v>
      </c>
      <c r="B25" s="151">
        <v>340</v>
      </c>
      <c r="C25" s="58">
        <v>1308</v>
      </c>
      <c r="D25" s="152">
        <v>7.8</v>
      </c>
      <c r="E25" s="60">
        <f t="shared" si="2"/>
        <v>30</v>
      </c>
      <c r="F25" s="58">
        <f t="shared" si="3"/>
        <v>10202</v>
      </c>
    </row>
    <row r="26" spans="1:96" x14ac:dyDescent="0.25">
      <c r="A26" s="59" t="s">
        <v>78</v>
      </c>
      <c r="B26" s="151">
        <v>340</v>
      </c>
      <c r="C26" s="58">
        <v>852</v>
      </c>
      <c r="D26" s="152">
        <v>13.7</v>
      </c>
      <c r="E26" s="60">
        <f t="shared" si="2"/>
        <v>34</v>
      </c>
      <c r="F26" s="58">
        <f t="shared" si="3"/>
        <v>11672</v>
      </c>
    </row>
    <row r="27" spans="1:96" x14ac:dyDescent="0.25">
      <c r="A27" s="59" t="s">
        <v>79</v>
      </c>
      <c r="B27" s="151">
        <v>340</v>
      </c>
      <c r="C27" s="58">
        <v>713</v>
      </c>
      <c r="D27" s="152">
        <v>16.2</v>
      </c>
      <c r="E27" s="60">
        <f t="shared" si="2"/>
        <v>34</v>
      </c>
      <c r="F27" s="58">
        <f t="shared" si="3"/>
        <v>11551</v>
      </c>
    </row>
    <row r="28" spans="1:96" s="65" customFormat="1" ht="18.75" customHeight="1" x14ac:dyDescent="0.25">
      <c r="A28" s="154" t="s">
        <v>6</v>
      </c>
      <c r="B28" s="61"/>
      <c r="C28" s="62">
        <f>SUM(C10:C27)</f>
        <v>18441</v>
      </c>
      <c r="D28" s="63">
        <f>F28/C28</f>
        <v>12.485006236104333</v>
      </c>
      <c r="E28" s="64">
        <f>SUM(E10:E27)</f>
        <v>676</v>
      </c>
      <c r="F28" s="62">
        <f>SUM(F10:F27)</f>
        <v>230236</v>
      </c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</row>
    <row r="29" spans="1:96" s="65" customFormat="1" ht="18.75" customHeight="1" x14ac:dyDescent="0.25">
      <c r="A29" s="155" t="s">
        <v>7</v>
      </c>
      <c r="B29" s="156"/>
      <c r="C29" s="58"/>
      <c r="D29" s="58"/>
      <c r="E29" s="58"/>
      <c r="F29" s="58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</row>
    <row r="30" spans="1:96" s="65" customFormat="1" ht="18.75" customHeight="1" x14ac:dyDescent="0.25">
      <c r="A30" s="157" t="s">
        <v>35</v>
      </c>
      <c r="B30" s="156"/>
      <c r="C30" s="58"/>
      <c r="D30" s="58"/>
      <c r="E30" s="58"/>
      <c r="F30" s="58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</row>
    <row r="31" spans="1:96" s="65" customFormat="1" x14ac:dyDescent="0.25">
      <c r="A31" s="66" t="s">
        <v>11</v>
      </c>
      <c r="B31" s="156">
        <v>340</v>
      </c>
      <c r="C31" s="58">
        <v>123</v>
      </c>
      <c r="D31" s="158">
        <v>3.2</v>
      </c>
      <c r="E31" s="60">
        <f t="shared" ref="E31:E39" si="4">ROUND(F31/B31,0)</f>
        <v>1</v>
      </c>
      <c r="F31" s="58">
        <f t="shared" ref="F31:F39" si="5">ROUND(C31*D31,0)</f>
        <v>394</v>
      </c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</row>
    <row r="32" spans="1:96" s="65" customFormat="1" x14ac:dyDescent="0.25">
      <c r="A32" s="66" t="s">
        <v>77</v>
      </c>
      <c r="B32" s="156">
        <v>340</v>
      </c>
      <c r="C32" s="58">
        <v>130</v>
      </c>
      <c r="D32" s="158">
        <v>6</v>
      </c>
      <c r="E32" s="60">
        <f t="shared" si="4"/>
        <v>2</v>
      </c>
      <c r="F32" s="58">
        <f t="shared" si="5"/>
        <v>780</v>
      </c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</row>
    <row r="33" spans="1:96" s="65" customFormat="1" x14ac:dyDescent="0.25">
      <c r="A33" s="66" t="s">
        <v>15</v>
      </c>
      <c r="B33" s="156">
        <v>340</v>
      </c>
      <c r="C33" s="58">
        <v>122</v>
      </c>
      <c r="D33" s="158">
        <v>12</v>
      </c>
      <c r="E33" s="60">
        <f t="shared" si="4"/>
        <v>4</v>
      </c>
      <c r="F33" s="58">
        <f t="shared" si="5"/>
        <v>1464</v>
      </c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</row>
    <row r="34" spans="1:96" s="65" customFormat="1" x14ac:dyDescent="0.25">
      <c r="A34" s="66" t="s">
        <v>68</v>
      </c>
      <c r="B34" s="156">
        <v>340</v>
      </c>
      <c r="C34" s="58">
        <v>80</v>
      </c>
      <c r="D34" s="158">
        <v>7</v>
      </c>
      <c r="E34" s="60">
        <f t="shared" si="4"/>
        <v>2</v>
      </c>
      <c r="F34" s="58">
        <f t="shared" si="5"/>
        <v>560</v>
      </c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</row>
    <row r="35" spans="1:96" s="65" customFormat="1" x14ac:dyDescent="0.25">
      <c r="A35" s="66" t="s">
        <v>76</v>
      </c>
      <c r="B35" s="156">
        <v>340</v>
      </c>
      <c r="C35" s="58">
        <v>28</v>
      </c>
      <c r="D35" s="158">
        <v>12</v>
      </c>
      <c r="E35" s="60">
        <f t="shared" si="4"/>
        <v>1</v>
      </c>
      <c r="F35" s="58">
        <f t="shared" si="5"/>
        <v>336</v>
      </c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</row>
    <row r="36" spans="1:96" s="65" customFormat="1" x14ac:dyDescent="0.25">
      <c r="A36" s="66" t="s">
        <v>66</v>
      </c>
      <c r="B36" s="156">
        <v>340</v>
      </c>
      <c r="C36" s="58">
        <v>113</v>
      </c>
      <c r="D36" s="158">
        <v>12</v>
      </c>
      <c r="E36" s="60">
        <f t="shared" si="4"/>
        <v>4</v>
      </c>
      <c r="F36" s="58">
        <f t="shared" si="5"/>
        <v>1356</v>
      </c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</row>
    <row r="37" spans="1:96" s="65" customFormat="1" x14ac:dyDescent="0.25">
      <c r="A37" s="66" t="s">
        <v>67</v>
      </c>
      <c r="B37" s="156">
        <v>340</v>
      </c>
      <c r="C37" s="58">
        <v>103</v>
      </c>
      <c r="D37" s="158">
        <v>10</v>
      </c>
      <c r="E37" s="60">
        <f t="shared" si="4"/>
        <v>3</v>
      </c>
      <c r="F37" s="58">
        <f t="shared" si="5"/>
        <v>1030</v>
      </c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</row>
    <row r="38" spans="1:96" s="65" customFormat="1" x14ac:dyDescent="0.25">
      <c r="A38" s="66" t="s">
        <v>74</v>
      </c>
      <c r="B38" s="156">
        <v>340</v>
      </c>
      <c r="C38" s="58">
        <v>68</v>
      </c>
      <c r="D38" s="159">
        <v>5</v>
      </c>
      <c r="E38" s="60">
        <f t="shared" si="4"/>
        <v>1</v>
      </c>
      <c r="F38" s="58">
        <f t="shared" si="5"/>
        <v>340</v>
      </c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</row>
    <row r="39" spans="1:96" s="65" customFormat="1" x14ac:dyDescent="0.25">
      <c r="A39" s="66" t="s">
        <v>72</v>
      </c>
      <c r="B39" s="156">
        <v>340</v>
      </c>
      <c r="C39" s="58">
        <v>57</v>
      </c>
      <c r="D39" s="159">
        <v>10</v>
      </c>
      <c r="E39" s="60">
        <f t="shared" si="4"/>
        <v>2</v>
      </c>
      <c r="F39" s="58">
        <f t="shared" si="5"/>
        <v>570</v>
      </c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</row>
    <row r="40" spans="1:96" s="65" customFormat="1" ht="17.25" customHeight="1" x14ac:dyDescent="0.25">
      <c r="A40" s="67" t="s">
        <v>8</v>
      </c>
      <c r="B40" s="160"/>
      <c r="C40" s="161">
        <f>SUM(C31:C39)</f>
        <v>824</v>
      </c>
      <c r="D40" s="68">
        <f>F40/C40</f>
        <v>8.2888349514563107</v>
      </c>
      <c r="E40" s="161">
        <f>SUM(E31:E39)</f>
        <v>20</v>
      </c>
      <c r="F40" s="161">
        <f>SUM(F31:F39)</f>
        <v>6830</v>
      </c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</row>
    <row r="41" spans="1:96" s="65" customFormat="1" ht="18" customHeight="1" x14ac:dyDescent="0.25">
      <c r="A41" s="157" t="s">
        <v>26</v>
      </c>
      <c r="B41" s="156"/>
      <c r="C41" s="58"/>
      <c r="D41" s="159"/>
      <c r="E41" s="60"/>
      <c r="F41" s="58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</row>
    <row r="42" spans="1:96" s="65" customFormat="1" ht="18" customHeight="1" x14ac:dyDescent="0.25">
      <c r="A42" s="69" t="s">
        <v>36</v>
      </c>
      <c r="B42" s="156">
        <v>240</v>
      </c>
      <c r="C42" s="58">
        <v>840</v>
      </c>
      <c r="D42" s="159">
        <v>8</v>
      </c>
      <c r="E42" s="60">
        <f>ROUND(F42/B42,0)</f>
        <v>28</v>
      </c>
      <c r="F42" s="58">
        <f>ROUND(C42*D42,0)</f>
        <v>6720</v>
      </c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</row>
    <row r="43" spans="1:96" s="65" customFormat="1" ht="18" customHeight="1" x14ac:dyDescent="0.25">
      <c r="A43" s="67" t="s">
        <v>37</v>
      </c>
      <c r="B43" s="162"/>
      <c r="C43" s="161">
        <f>C42</f>
        <v>840</v>
      </c>
      <c r="D43" s="63">
        <f>F43/C43</f>
        <v>8</v>
      </c>
      <c r="E43" s="161">
        <f>E42</f>
        <v>28</v>
      </c>
      <c r="F43" s="161">
        <f>F42</f>
        <v>6720</v>
      </c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</row>
    <row r="44" spans="1:96" ht="21" customHeight="1" x14ac:dyDescent="0.25">
      <c r="A44" s="70" t="s">
        <v>29</v>
      </c>
      <c r="B44" s="71"/>
      <c r="C44" s="62">
        <f>C40+C43</f>
        <v>1664</v>
      </c>
      <c r="D44" s="63">
        <f>F44/C44</f>
        <v>8.1430288461538467</v>
      </c>
      <c r="E44" s="62">
        <f>E40+E43</f>
        <v>48</v>
      </c>
      <c r="F44" s="62">
        <f>F40+F43</f>
        <v>13550</v>
      </c>
    </row>
    <row r="45" spans="1:96" ht="21" customHeight="1" x14ac:dyDescent="0.25">
      <c r="A45" s="163" t="s">
        <v>80</v>
      </c>
      <c r="B45" s="71"/>
      <c r="C45" s="164">
        <v>10140</v>
      </c>
      <c r="D45" s="58"/>
      <c r="E45" s="58"/>
      <c r="F45" s="58"/>
    </row>
    <row r="46" spans="1:96" ht="21" customHeight="1" x14ac:dyDescent="0.25">
      <c r="A46" s="271" t="s">
        <v>81</v>
      </c>
      <c r="B46" s="141"/>
      <c r="C46" s="272">
        <v>26280</v>
      </c>
      <c r="D46" s="272"/>
      <c r="E46" s="272"/>
      <c r="F46" s="272"/>
    </row>
    <row r="47" spans="1:96" ht="21" customHeight="1" x14ac:dyDescent="0.25">
      <c r="A47" s="165" t="s">
        <v>43</v>
      </c>
      <c r="B47" s="61"/>
      <c r="C47" s="164"/>
      <c r="D47" s="164"/>
      <c r="E47" s="164"/>
      <c r="F47" s="164"/>
    </row>
    <row r="48" spans="1:96" x14ac:dyDescent="0.25">
      <c r="A48" s="166" t="s">
        <v>82</v>
      </c>
      <c r="B48" s="61"/>
      <c r="C48" s="58"/>
      <c r="D48" s="58"/>
      <c r="E48" s="58"/>
      <c r="F48" s="58"/>
    </row>
    <row r="49" spans="1:6" x14ac:dyDescent="0.25">
      <c r="A49" s="72" t="s">
        <v>44</v>
      </c>
      <c r="B49" s="61"/>
      <c r="C49" s="58">
        <v>124749</v>
      </c>
      <c r="D49" s="58"/>
      <c r="E49" s="58"/>
      <c r="F49" s="58"/>
    </row>
    <row r="50" spans="1:6" x14ac:dyDescent="0.25">
      <c r="A50" s="73" t="s">
        <v>45</v>
      </c>
      <c r="B50" s="61"/>
      <c r="C50" s="58">
        <v>0</v>
      </c>
      <c r="D50" s="58"/>
      <c r="E50" s="58"/>
      <c r="F50" s="58"/>
    </row>
    <row r="51" spans="1:6" ht="30" x14ac:dyDescent="0.25">
      <c r="A51" s="73" t="s">
        <v>46</v>
      </c>
      <c r="B51" s="61"/>
      <c r="C51" s="58">
        <v>13000</v>
      </c>
      <c r="D51" s="58"/>
      <c r="E51" s="58"/>
      <c r="F51" s="58"/>
    </row>
    <row r="52" spans="1:6" ht="21" customHeight="1" x14ac:dyDescent="0.25">
      <c r="A52" s="74" t="s">
        <v>47</v>
      </c>
      <c r="B52" s="61"/>
      <c r="C52" s="62">
        <f>C49+C50*3.2+C51</f>
        <v>137749</v>
      </c>
      <c r="D52" s="62"/>
      <c r="E52" s="62"/>
      <c r="F52" s="58"/>
    </row>
    <row r="53" spans="1:6" ht="21" customHeight="1" x14ac:dyDescent="0.25">
      <c r="A53" s="75" t="s">
        <v>48</v>
      </c>
      <c r="B53" s="61"/>
      <c r="C53" s="58"/>
      <c r="D53" s="58"/>
      <c r="E53" s="58"/>
      <c r="F53" s="58"/>
    </row>
    <row r="54" spans="1:6" x14ac:dyDescent="0.25">
      <c r="A54" s="167" t="s">
        <v>49</v>
      </c>
      <c r="B54" s="61"/>
      <c r="C54" s="58">
        <v>1000</v>
      </c>
      <c r="D54" s="58"/>
      <c r="E54" s="58"/>
      <c r="F54" s="58"/>
    </row>
    <row r="55" spans="1:6" ht="30" x14ac:dyDescent="0.25">
      <c r="A55" s="76" t="s">
        <v>50</v>
      </c>
      <c r="B55" s="61"/>
      <c r="C55" s="58">
        <v>200</v>
      </c>
      <c r="D55" s="58"/>
      <c r="E55" s="58"/>
      <c r="F55" s="58"/>
    </row>
    <row r="56" spans="1:6" x14ac:dyDescent="0.25">
      <c r="A56" s="167" t="s">
        <v>83</v>
      </c>
      <c r="B56" s="61"/>
      <c r="C56" s="58">
        <v>2100</v>
      </c>
      <c r="D56" s="58"/>
      <c r="E56" s="58"/>
      <c r="F56" s="58"/>
    </row>
    <row r="57" spans="1:6" x14ac:dyDescent="0.25">
      <c r="A57" s="262" t="s">
        <v>84</v>
      </c>
      <c r="B57" s="141"/>
      <c r="C57" s="143">
        <v>167</v>
      </c>
      <c r="D57" s="143"/>
      <c r="E57" s="143"/>
      <c r="F57" s="143"/>
    </row>
    <row r="58" spans="1:6" x14ac:dyDescent="0.25">
      <c r="A58" s="167" t="s">
        <v>51</v>
      </c>
      <c r="B58" s="61"/>
      <c r="C58" s="58">
        <v>6000</v>
      </c>
      <c r="D58" s="58"/>
      <c r="E58" s="58"/>
      <c r="F58" s="58"/>
    </row>
    <row r="59" spans="1:6" x14ac:dyDescent="0.25">
      <c r="A59" s="167" t="s">
        <v>52</v>
      </c>
      <c r="B59" s="61"/>
      <c r="C59" s="58">
        <v>370</v>
      </c>
      <c r="D59" s="58"/>
      <c r="E59" s="58"/>
      <c r="F59" s="58"/>
    </row>
    <row r="60" spans="1:6" x14ac:dyDescent="0.25">
      <c r="A60" s="167" t="s">
        <v>85</v>
      </c>
      <c r="B60" s="61"/>
      <c r="C60" s="58">
        <v>400</v>
      </c>
      <c r="D60" s="58"/>
      <c r="E60" s="58"/>
      <c r="F60" s="58"/>
    </row>
    <row r="61" spans="1:6" x14ac:dyDescent="0.25">
      <c r="A61" s="167" t="s">
        <v>86</v>
      </c>
      <c r="B61" s="61"/>
      <c r="C61" s="58">
        <v>430</v>
      </c>
      <c r="D61" s="58"/>
      <c r="E61" s="58"/>
      <c r="F61" s="58"/>
    </row>
    <row r="62" spans="1:6" x14ac:dyDescent="0.25">
      <c r="A62" s="167" t="s">
        <v>53</v>
      </c>
      <c r="B62" s="61"/>
      <c r="C62" s="58">
        <v>2500</v>
      </c>
      <c r="D62" s="58"/>
      <c r="E62" s="58"/>
      <c r="F62" s="58"/>
    </row>
    <row r="63" spans="1:6" x14ac:dyDescent="0.25">
      <c r="A63" s="262" t="s">
        <v>87</v>
      </c>
      <c r="B63" s="141"/>
      <c r="C63" s="143">
        <v>34000</v>
      </c>
      <c r="D63" s="143"/>
      <c r="E63" s="143"/>
      <c r="F63" s="143"/>
    </row>
    <row r="64" spans="1:6" x14ac:dyDescent="0.25">
      <c r="A64" s="167" t="s">
        <v>54</v>
      </c>
      <c r="B64" s="61"/>
      <c r="C64" s="58">
        <v>4300</v>
      </c>
      <c r="D64" s="58"/>
      <c r="E64" s="58"/>
      <c r="F64" s="58"/>
    </row>
    <row r="65" spans="1:96" x14ac:dyDescent="0.25">
      <c r="A65" s="167" t="s">
        <v>88</v>
      </c>
      <c r="B65" s="61"/>
      <c r="C65" s="58">
        <v>640</v>
      </c>
      <c r="D65" s="58"/>
      <c r="E65" s="58"/>
      <c r="F65" s="58"/>
    </row>
    <row r="66" spans="1:96" x14ac:dyDescent="0.25">
      <c r="A66" s="167" t="s">
        <v>89</v>
      </c>
      <c r="B66" s="61"/>
      <c r="C66" s="58">
        <v>640</v>
      </c>
      <c r="D66" s="58"/>
      <c r="E66" s="58"/>
      <c r="F66" s="58"/>
    </row>
    <row r="67" spans="1:96" x14ac:dyDescent="0.25">
      <c r="A67" s="167" t="s">
        <v>90</v>
      </c>
      <c r="B67" s="61"/>
      <c r="C67" s="58">
        <v>1000</v>
      </c>
      <c r="D67" s="58"/>
      <c r="E67" s="58"/>
      <c r="F67" s="58"/>
    </row>
    <row r="68" spans="1:96" x14ac:dyDescent="0.25">
      <c r="A68" s="190" t="s">
        <v>109</v>
      </c>
      <c r="B68" s="61"/>
      <c r="C68" s="58">
        <v>70</v>
      </c>
      <c r="D68" s="58"/>
      <c r="E68" s="58"/>
      <c r="F68" s="58"/>
    </row>
    <row r="69" spans="1:96" x14ac:dyDescent="0.25">
      <c r="A69" s="167" t="s">
        <v>91</v>
      </c>
      <c r="B69" s="61"/>
      <c r="C69" s="58">
        <v>90</v>
      </c>
      <c r="D69" s="58"/>
      <c r="E69" s="58"/>
      <c r="F69" s="58"/>
    </row>
    <row r="70" spans="1:96" ht="15.75" thickBot="1" x14ac:dyDescent="0.3">
      <c r="A70" s="167" t="s">
        <v>92</v>
      </c>
      <c r="B70" s="61"/>
      <c r="C70" s="58">
        <v>175</v>
      </c>
      <c r="D70" s="58"/>
      <c r="E70" s="58"/>
      <c r="F70" s="58"/>
    </row>
    <row r="71" spans="1:96" s="171" customFormat="1" ht="19.5" customHeight="1" thickBot="1" x14ac:dyDescent="0.3">
      <c r="A71" s="168"/>
      <c r="B71" s="169"/>
      <c r="C71" s="170"/>
      <c r="D71" s="170"/>
      <c r="E71" s="170"/>
      <c r="F71" s="17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</row>
    <row r="72" spans="1:96" x14ac:dyDescent="0.25">
      <c r="A72" s="172"/>
      <c r="B72" s="173"/>
      <c r="C72" s="58"/>
      <c r="D72" s="58"/>
      <c r="E72" s="58"/>
      <c r="F72" s="58"/>
    </row>
    <row r="73" spans="1:96" ht="17.25" customHeight="1" x14ac:dyDescent="0.25">
      <c r="A73" s="174" t="s">
        <v>93</v>
      </c>
      <c r="B73" s="151"/>
      <c r="C73" s="58"/>
      <c r="D73" s="58"/>
      <c r="E73" s="58"/>
      <c r="F73" s="58"/>
    </row>
    <row r="74" spans="1:96" ht="18" customHeight="1" x14ac:dyDescent="0.25">
      <c r="A74" s="77" t="s">
        <v>5</v>
      </c>
      <c r="B74" s="151"/>
      <c r="C74" s="58"/>
      <c r="D74" s="58"/>
      <c r="E74" s="58"/>
      <c r="F74" s="58"/>
    </row>
    <row r="75" spans="1:96" x14ac:dyDescent="0.25">
      <c r="A75" s="59" t="s">
        <v>67</v>
      </c>
      <c r="B75" s="151">
        <v>340</v>
      </c>
      <c r="C75" s="58">
        <v>2121</v>
      </c>
      <c r="D75" s="158">
        <v>8.5</v>
      </c>
      <c r="E75" s="60">
        <f t="shared" ref="E75:E82" si="6">ROUND(F75/B75,0)</f>
        <v>53</v>
      </c>
      <c r="F75" s="58">
        <f t="shared" ref="F75:F82" si="7">ROUND(C75*D75,0)</f>
        <v>18029</v>
      </c>
    </row>
    <row r="76" spans="1:96" ht="28.5" customHeight="1" x14ac:dyDescent="0.25">
      <c r="A76" s="76" t="s">
        <v>94</v>
      </c>
      <c r="B76" s="151">
        <v>340</v>
      </c>
      <c r="C76" s="58">
        <v>2040</v>
      </c>
      <c r="D76" s="158">
        <v>8.5</v>
      </c>
      <c r="E76" s="60">
        <f t="shared" si="6"/>
        <v>51</v>
      </c>
      <c r="F76" s="58">
        <f t="shared" si="7"/>
        <v>17340</v>
      </c>
    </row>
    <row r="77" spans="1:96" x14ac:dyDescent="0.25">
      <c r="A77" s="59" t="s">
        <v>9</v>
      </c>
      <c r="B77" s="151">
        <v>340</v>
      </c>
      <c r="C77" s="58">
        <v>1870</v>
      </c>
      <c r="D77" s="152">
        <v>10</v>
      </c>
      <c r="E77" s="60">
        <f t="shared" si="6"/>
        <v>55</v>
      </c>
      <c r="F77" s="58">
        <f t="shared" si="7"/>
        <v>18700</v>
      </c>
    </row>
    <row r="78" spans="1:96" x14ac:dyDescent="0.25">
      <c r="A78" s="59" t="s">
        <v>76</v>
      </c>
      <c r="B78" s="151">
        <v>340</v>
      </c>
      <c r="C78" s="58">
        <v>3263</v>
      </c>
      <c r="D78" s="152">
        <v>11</v>
      </c>
      <c r="E78" s="60">
        <f t="shared" si="6"/>
        <v>106</v>
      </c>
      <c r="F78" s="58">
        <f t="shared" si="7"/>
        <v>35893</v>
      </c>
    </row>
    <row r="79" spans="1:96" x14ac:dyDescent="0.25">
      <c r="A79" s="59" t="s">
        <v>95</v>
      </c>
      <c r="B79" s="151">
        <v>340</v>
      </c>
      <c r="C79" s="58">
        <v>3077</v>
      </c>
      <c r="D79" s="152">
        <v>10.5</v>
      </c>
      <c r="E79" s="60">
        <f t="shared" si="6"/>
        <v>95</v>
      </c>
      <c r="F79" s="58">
        <f t="shared" si="7"/>
        <v>32309</v>
      </c>
    </row>
    <row r="80" spans="1:96" x14ac:dyDescent="0.25">
      <c r="A80" s="59" t="s">
        <v>23</v>
      </c>
      <c r="B80" s="151">
        <v>340</v>
      </c>
      <c r="C80" s="58">
        <v>3288</v>
      </c>
      <c r="D80" s="152">
        <v>12</v>
      </c>
      <c r="E80" s="60">
        <f t="shared" si="6"/>
        <v>116</v>
      </c>
      <c r="F80" s="58">
        <f t="shared" si="7"/>
        <v>39456</v>
      </c>
    </row>
    <row r="81" spans="1:96" x14ac:dyDescent="0.25">
      <c r="A81" s="59" t="s">
        <v>24</v>
      </c>
      <c r="B81" s="151">
        <v>340</v>
      </c>
      <c r="C81" s="58">
        <v>601</v>
      </c>
      <c r="D81" s="152">
        <v>18.100000000000001</v>
      </c>
      <c r="E81" s="60">
        <f t="shared" si="6"/>
        <v>32</v>
      </c>
      <c r="F81" s="58">
        <f t="shared" si="7"/>
        <v>10878</v>
      </c>
    </row>
    <row r="82" spans="1:96" x14ac:dyDescent="0.25">
      <c r="A82" s="59" t="s">
        <v>73</v>
      </c>
      <c r="B82" s="151">
        <v>340</v>
      </c>
      <c r="C82" s="58">
        <v>1700</v>
      </c>
      <c r="D82" s="152">
        <v>15</v>
      </c>
      <c r="E82" s="60">
        <f t="shared" si="6"/>
        <v>75</v>
      </c>
      <c r="F82" s="58">
        <f t="shared" si="7"/>
        <v>25500</v>
      </c>
    </row>
    <row r="83" spans="1:96" s="65" customFormat="1" ht="21" customHeight="1" x14ac:dyDescent="0.25">
      <c r="A83" s="154" t="s">
        <v>6</v>
      </c>
      <c r="B83" s="151"/>
      <c r="C83" s="62">
        <f>SUM(C75:C82)</f>
        <v>17960</v>
      </c>
      <c r="D83" s="63">
        <f>F83/C83</f>
        <v>11.030345211581292</v>
      </c>
      <c r="E83" s="64">
        <f>SUM(E75:E82)</f>
        <v>583</v>
      </c>
      <c r="F83" s="62">
        <f>SUM(F75:F82)</f>
        <v>198105</v>
      </c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</row>
    <row r="84" spans="1:96" s="65" customFormat="1" x14ac:dyDescent="0.25">
      <c r="A84" s="78" t="s">
        <v>7</v>
      </c>
      <c r="B84" s="61"/>
      <c r="C84" s="62"/>
      <c r="D84" s="60"/>
      <c r="E84" s="60"/>
      <c r="F84" s="58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</row>
    <row r="85" spans="1:96" s="65" customFormat="1" ht="15.75" x14ac:dyDescent="0.25">
      <c r="A85" s="157" t="s">
        <v>35</v>
      </c>
      <c r="B85" s="61"/>
      <c r="C85" s="62"/>
      <c r="D85" s="60"/>
      <c r="E85" s="60"/>
      <c r="F85" s="58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</row>
    <row r="86" spans="1:96" s="65" customFormat="1" ht="18" customHeight="1" x14ac:dyDescent="0.25">
      <c r="A86" s="66" t="s">
        <v>9</v>
      </c>
      <c r="B86" s="156">
        <v>340</v>
      </c>
      <c r="C86" s="58">
        <v>220</v>
      </c>
      <c r="D86" s="158">
        <v>10</v>
      </c>
      <c r="E86" s="60">
        <f>ROUND(F86/B86,0)</f>
        <v>6</v>
      </c>
      <c r="F86" s="58">
        <f>ROUND(C86*D86,0)</f>
        <v>2200</v>
      </c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</row>
    <row r="87" spans="1:96" s="65" customFormat="1" ht="17.25" customHeight="1" x14ac:dyDescent="0.25">
      <c r="A87" s="67" t="s">
        <v>8</v>
      </c>
      <c r="B87" s="61"/>
      <c r="C87" s="161">
        <f>C86</f>
        <v>220</v>
      </c>
      <c r="D87" s="175">
        <f>D86</f>
        <v>10</v>
      </c>
      <c r="E87" s="79">
        <f>E86</f>
        <v>6</v>
      </c>
      <c r="F87" s="161">
        <f>F86</f>
        <v>2200</v>
      </c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</row>
    <row r="88" spans="1:96" s="65" customFormat="1" ht="18" customHeight="1" x14ac:dyDescent="0.25">
      <c r="A88" s="70" t="s">
        <v>29</v>
      </c>
      <c r="B88" s="61"/>
      <c r="C88" s="62">
        <f>C87</f>
        <v>220</v>
      </c>
      <c r="D88" s="176">
        <f t="shared" ref="D88:F88" si="8">D87</f>
        <v>10</v>
      </c>
      <c r="E88" s="62">
        <f t="shared" si="8"/>
        <v>6</v>
      </c>
      <c r="F88" s="62">
        <f t="shared" si="8"/>
        <v>2200</v>
      </c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</row>
    <row r="89" spans="1:96" s="65" customFormat="1" ht="18" customHeight="1" x14ac:dyDescent="0.25">
      <c r="A89" s="165" t="s">
        <v>43</v>
      </c>
      <c r="B89" s="61"/>
      <c r="C89" s="62"/>
      <c r="D89" s="177"/>
      <c r="E89" s="62"/>
      <c r="F89" s="62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</row>
    <row r="90" spans="1:96" s="65" customFormat="1" ht="18" customHeight="1" x14ac:dyDescent="0.25">
      <c r="A90" s="166" t="s">
        <v>82</v>
      </c>
      <c r="B90" s="61"/>
      <c r="C90" s="58"/>
      <c r="D90" s="58"/>
      <c r="E90" s="58"/>
      <c r="F90" s="58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</row>
    <row r="91" spans="1:96" s="65" customFormat="1" ht="18" customHeight="1" x14ac:dyDescent="0.25">
      <c r="A91" s="140" t="s">
        <v>44</v>
      </c>
      <c r="B91" s="141"/>
      <c r="C91" s="143">
        <v>9110</v>
      </c>
      <c r="D91" s="143"/>
      <c r="E91" s="143"/>
      <c r="F91" s="143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</row>
    <row r="92" spans="1:96" s="65" customFormat="1" ht="18" customHeight="1" x14ac:dyDescent="0.25">
      <c r="A92" s="256" t="s">
        <v>45</v>
      </c>
      <c r="B92" s="141"/>
      <c r="C92" s="143">
        <v>6586</v>
      </c>
      <c r="D92" s="143"/>
      <c r="E92" s="143"/>
      <c r="F92" s="143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</row>
    <row r="93" spans="1:96" s="65" customFormat="1" ht="30.75" customHeight="1" x14ac:dyDescent="0.25">
      <c r="A93" s="73" t="s">
        <v>46</v>
      </c>
      <c r="B93" s="61"/>
      <c r="C93" s="58">
        <v>55524</v>
      </c>
      <c r="D93" s="58"/>
      <c r="E93" s="58"/>
      <c r="F93" s="58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</row>
    <row r="94" spans="1:96" s="65" customFormat="1" ht="18" customHeight="1" x14ac:dyDescent="0.25">
      <c r="A94" s="74" t="s">
        <v>47</v>
      </c>
      <c r="B94" s="61"/>
      <c r="C94" s="62">
        <f>C91+C92*3.2+C93</f>
        <v>85709.2</v>
      </c>
      <c r="D94" s="62"/>
      <c r="E94" s="62"/>
      <c r="F94" s="58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</row>
    <row r="95" spans="1:96" s="65" customFormat="1" ht="18" customHeight="1" x14ac:dyDescent="0.25">
      <c r="A95" s="75" t="s">
        <v>48</v>
      </c>
      <c r="B95" s="61"/>
      <c r="C95" s="58"/>
      <c r="D95" s="58"/>
      <c r="E95" s="58"/>
      <c r="F95" s="58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</row>
    <row r="96" spans="1:96" s="65" customFormat="1" ht="18" customHeight="1" x14ac:dyDescent="0.25">
      <c r="A96" s="262" t="s">
        <v>49</v>
      </c>
      <c r="B96" s="141"/>
      <c r="C96" s="143">
        <v>3000</v>
      </c>
      <c r="D96" s="143"/>
      <c r="E96" s="143"/>
      <c r="F96" s="143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</row>
    <row r="97" spans="1:96" s="65" customFormat="1" ht="18" customHeight="1" x14ac:dyDescent="0.25">
      <c r="A97" s="76" t="s">
        <v>50</v>
      </c>
      <c r="B97" s="61"/>
      <c r="C97" s="58">
        <v>200</v>
      </c>
      <c r="D97" s="58"/>
      <c r="E97" s="58"/>
      <c r="F97" s="58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</row>
    <row r="98" spans="1:96" s="65" customFormat="1" ht="18" customHeight="1" x14ac:dyDescent="0.25">
      <c r="A98" s="167" t="s">
        <v>83</v>
      </c>
      <c r="B98" s="61"/>
      <c r="C98" s="58">
        <v>1000</v>
      </c>
      <c r="D98" s="58"/>
      <c r="E98" s="58"/>
      <c r="F98" s="58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</row>
    <row r="99" spans="1:96" s="65" customFormat="1" ht="18" customHeight="1" x14ac:dyDescent="0.25">
      <c r="A99" s="167" t="s">
        <v>96</v>
      </c>
      <c r="B99" s="61"/>
      <c r="C99" s="58">
        <v>100</v>
      </c>
      <c r="D99" s="58"/>
      <c r="E99" s="58"/>
      <c r="F99" s="58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</row>
    <row r="100" spans="1:96" s="65" customFormat="1" ht="18" customHeight="1" thickBot="1" x14ac:dyDescent="0.3">
      <c r="A100" s="167" t="s">
        <v>55</v>
      </c>
      <c r="B100" s="61"/>
      <c r="C100" s="58">
        <v>25</v>
      </c>
      <c r="D100" s="58"/>
      <c r="E100" s="58"/>
      <c r="F100" s="58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</row>
    <row r="101" spans="1:96" s="171" customFormat="1" ht="15.75" thickBot="1" x14ac:dyDescent="0.3">
      <c r="A101" s="168"/>
      <c r="B101" s="169"/>
      <c r="C101" s="178"/>
      <c r="D101" s="178"/>
      <c r="E101" s="178"/>
      <c r="F101" s="178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</row>
    <row r="102" spans="1:96" x14ac:dyDescent="0.25">
      <c r="A102" s="179"/>
      <c r="B102" s="173"/>
      <c r="C102" s="58"/>
      <c r="D102" s="58"/>
      <c r="E102" s="58"/>
      <c r="F102" s="58"/>
    </row>
    <row r="103" spans="1:96" ht="18.75" customHeight="1" x14ac:dyDescent="0.25">
      <c r="A103" s="174" t="s">
        <v>97</v>
      </c>
      <c r="B103" s="61"/>
      <c r="C103" s="58"/>
      <c r="D103" s="58"/>
      <c r="E103" s="58"/>
      <c r="F103" s="58"/>
    </row>
    <row r="104" spans="1:96" x14ac:dyDescent="0.25">
      <c r="A104" s="77" t="s">
        <v>5</v>
      </c>
      <c r="B104" s="61"/>
      <c r="C104" s="58"/>
      <c r="D104" s="58"/>
      <c r="E104" s="58"/>
      <c r="F104" s="58"/>
    </row>
    <row r="105" spans="1:96" ht="27.75" customHeight="1" x14ac:dyDescent="0.25">
      <c r="A105" s="180" t="s">
        <v>98</v>
      </c>
      <c r="B105" s="151">
        <v>300</v>
      </c>
      <c r="C105" s="58">
        <v>1065</v>
      </c>
      <c r="D105" s="152">
        <v>20</v>
      </c>
      <c r="E105" s="60">
        <f t="shared" ref="E105:E110" si="9">ROUND(F105/B105,0)</f>
        <v>71</v>
      </c>
      <c r="F105" s="58">
        <f t="shared" ref="F105:F110" si="10">ROUND(C105*D105,0)</f>
        <v>21300</v>
      </c>
    </row>
    <row r="106" spans="1:96" x14ac:dyDescent="0.25">
      <c r="A106" s="180" t="s">
        <v>99</v>
      </c>
      <c r="B106" s="151">
        <v>300</v>
      </c>
      <c r="C106" s="58">
        <v>170</v>
      </c>
      <c r="D106" s="152">
        <v>14</v>
      </c>
      <c r="E106" s="60">
        <f t="shared" si="9"/>
        <v>8</v>
      </c>
      <c r="F106" s="58">
        <f t="shared" si="10"/>
        <v>2380</v>
      </c>
    </row>
    <row r="107" spans="1:96" x14ac:dyDescent="0.25">
      <c r="A107" s="180" t="s">
        <v>100</v>
      </c>
      <c r="B107" s="151">
        <v>320</v>
      </c>
      <c r="C107" s="58">
        <v>1708</v>
      </c>
      <c r="D107" s="152">
        <v>13.7</v>
      </c>
      <c r="E107" s="60">
        <f t="shared" si="9"/>
        <v>73</v>
      </c>
      <c r="F107" s="58">
        <f t="shared" si="10"/>
        <v>23400</v>
      </c>
    </row>
    <row r="108" spans="1:96" ht="15.75" customHeight="1" x14ac:dyDescent="0.25">
      <c r="A108" s="180" t="s">
        <v>13</v>
      </c>
      <c r="B108" s="151">
        <v>300</v>
      </c>
      <c r="C108" s="58">
        <v>2632</v>
      </c>
      <c r="D108" s="152">
        <v>6.3</v>
      </c>
      <c r="E108" s="60">
        <f t="shared" si="9"/>
        <v>55</v>
      </c>
      <c r="F108" s="58">
        <f t="shared" si="10"/>
        <v>16582</v>
      </c>
    </row>
    <row r="109" spans="1:96" x14ac:dyDescent="0.25">
      <c r="A109" s="180" t="s">
        <v>11</v>
      </c>
      <c r="B109" s="151">
        <v>340</v>
      </c>
      <c r="C109" s="58">
        <v>1750</v>
      </c>
      <c r="D109" s="152">
        <v>8</v>
      </c>
      <c r="E109" s="60">
        <f t="shared" si="9"/>
        <v>41</v>
      </c>
      <c r="F109" s="58">
        <f t="shared" si="10"/>
        <v>14000</v>
      </c>
    </row>
    <row r="110" spans="1:96" x14ac:dyDescent="0.25">
      <c r="A110" s="180" t="s">
        <v>101</v>
      </c>
      <c r="B110" s="151">
        <v>330</v>
      </c>
      <c r="C110" s="58">
        <v>1665</v>
      </c>
      <c r="D110" s="152">
        <v>7.8</v>
      </c>
      <c r="E110" s="60">
        <f t="shared" si="9"/>
        <v>39</v>
      </c>
      <c r="F110" s="58">
        <f t="shared" si="10"/>
        <v>12987</v>
      </c>
    </row>
    <row r="111" spans="1:96" s="65" customFormat="1" ht="17.25" customHeight="1" x14ac:dyDescent="0.25">
      <c r="A111" s="154" t="s">
        <v>6</v>
      </c>
      <c r="B111" s="80"/>
      <c r="C111" s="62">
        <f>SUM(C105:C110)</f>
        <v>8990</v>
      </c>
      <c r="D111" s="63">
        <f>F111/C111</f>
        <v>10.083314794215795</v>
      </c>
      <c r="E111" s="64">
        <f>SUM(E105:E110)</f>
        <v>287</v>
      </c>
      <c r="F111" s="62">
        <f>SUM(F105:F110)</f>
        <v>90649</v>
      </c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</row>
    <row r="112" spans="1:96" s="65" customFormat="1" ht="20.25" customHeight="1" x14ac:dyDescent="0.25">
      <c r="A112" s="155" t="s">
        <v>7</v>
      </c>
      <c r="B112" s="61"/>
      <c r="C112" s="58"/>
      <c r="D112" s="60"/>
      <c r="E112" s="60"/>
      <c r="F112" s="58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</row>
    <row r="113" spans="1:96" s="65" customFormat="1" ht="18" customHeight="1" x14ac:dyDescent="0.25">
      <c r="A113" s="157" t="s">
        <v>35</v>
      </c>
      <c r="B113" s="61"/>
      <c r="C113" s="58"/>
      <c r="D113" s="60"/>
      <c r="E113" s="60"/>
      <c r="F113" s="58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</row>
    <row r="114" spans="1:96" ht="21" customHeight="1" x14ac:dyDescent="0.25">
      <c r="A114" s="59" t="s">
        <v>100</v>
      </c>
      <c r="B114" s="151">
        <v>300</v>
      </c>
      <c r="C114" s="58">
        <v>300</v>
      </c>
      <c r="D114" s="152">
        <v>10</v>
      </c>
      <c r="E114" s="60">
        <f>ROUND(F114/B114,0)</f>
        <v>10</v>
      </c>
      <c r="F114" s="58">
        <f>ROUND(C114*D114,0)</f>
        <v>3000</v>
      </c>
    </row>
    <row r="115" spans="1:96" s="65" customFormat="1" ht="25.5" customHeight="1" x14ac:dyDescent="0.25">
      <c r="A115" s="263" t="s">
        <v>102</v>
      </c>
      <c r="B115" s="258">
        <v>300</v>
      </c>
      <c r="C115" s="143">
        <v>400</v>
      </c>
      <c r="D115" s="264">
        <v>18</v>
      </c>
      <c r="E115" s="142">
        <f>ROUND(F115/B115,0)</f>
        <v>24</v>
      </c>
      <c r="F115" s="143">
        <f>ROUND(C115*D115,0)</f>
        <v>7200</v>
      </c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</row>
    <row r="116" spans="1:96" s="65" customFormat="1" ht="16.5" customHeight="1" x14ac:dyDescent="0.25">
      <c r="A116" s="181" t="s">
        <v>8</v>
      </c>
      <c r="B116" s="61"/>
      <c r="C116" s="62">
        <f>SUM(C114:C115)</f>
        <v>700</v>
      </c>
      <c r="D116" s="182">
        <f>F116/C116</f>
        <v>14.571428571428571</v>
      </c>
      <c r="E116" s="62">
        <f>SUM(E114:E115)</f>
        <v>34</v>
      </c>
      <c r="F116" s="62">
        <f>SUM(F114:F115)</f>
        <v>10200</v>
      </c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</row>
    <row r="117" spans="1:96" s="65" customFormat="1" ht="20.25" customHeight="1" x14ac:dyDescent="0.25">
      <c r="A117" s="157" t="s">
        <v>103</v>
      </c>
      <c r="B117" s="151"/>
      <c r="C117" s="58"/>
      <c r="D117" s="152"/>
      <c r="E117" s="60"/>
      <c r="F117" s="58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</row>
    <row r="118" spans="1:96" s="65" customFormat="1" ht="18.75" customHeight="1" x14ac:dyDescent="0.25">
      <c r="A118" s="69" t="s">
        <v>36</v>
      </c>
      <c r="B118" s="151">
        <v>240</v>
      </c>
      <c r="C118" s="58">
        <v>878</v>
      </c>
      <c r="D118" s="152">
        <v>8</v>
      </c>
      <c r="E118" s="60">
        <f>ROUND(F118/B118,0)</f>
        <v>29</v>
      </c>
      <c r="F118" s="58">
        <f>ROUND(C118*D118,0)</f>
        <v>7024</v>
      </c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</row>
    <row r="119" spans="1:96" s="65" customFormat="1" ht="18.75" customHeight="1" x14ac:dyDescent="0.25">
      <c r="A119" s="69" t="s">
        <v>9</v>
      </c>
      <c r="B119" s="151">
        <v>240</v>
      </c>
      <c r="C119" s="58">
        <v>60</v>
      </c>
      <c r="D119" s="152">
        <v>3</v>
      </c>
      <c r="E119" s="60">
        <f>ROUND(F119/B119,0)</f>
        <v>1</v>
      </c>
      <c r="F119" s="58">
        <f>ROUND(C119*D119,0)</f>
        <v>180</v>
      </c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</row>
    <row r="120" spans="1:96" s="65" customFormat="1" ht="18" customHeight="1" x14ac:dyDescent="0.25">
      <c r="A120" s="67" t="s">
        <v>37</v>
      </c>
      <c r="B120" s="183"/>
      <c r="C120" s="161">
        <f>C118+C119</f>
        <v>938</v>
      </c>
      <c r="D120" s="68">
        <f>F120/C120</f>
        <v>7.6801705756929639</v>
      </c>
      <c r="E120" s="161">
        <f>E118+E119</f>
        <v>30</v>
      </c>
      <c r="F120" s="161">
        <f>F118+F119</f>
        <v>7204</v>
      </c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</row>
    <row r="121" spans="1:96" s="65" customFormat="1" ht="20.25" customHeight="1" x14ac:dyDescent="0.25">
      <c r="A121" s="70" t="s">
        <v>29</v>
      </c>
      <c r="B121" s="71"/>
      <c r="C121" s="62">
        <f>SUM(C116,C120)</f>
        <v>1638</v>
      </c>
      <c r="D121" s="63">
        <f>F121/C121</f>
        <v>10.625152625152625</v>
      </c>
      <c r="E121" s="62">
        <f t="shared" ref="E121" si="11">E116+E120</f>
        <v>64</v>
      </c>
      <c r="F121" s="62">
        <f>F116+F120</f>
        <v>17404</v>
      </c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</row>
    <row r="122" spans="1:96" s="65" customFormat="1" ht="25.5" customHeight="1" x14ac:dyDescent="0.25">
      <c r="A122" s="165" t="s">
        <v>43</v>
      </c>
      <c r="B122" s="151"/>
      <c r="C122" s="58"/>
      <c r="D122" s="184"/>
      <c r="E122" s="60"/>
      <c r="F122" s="58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</row>
    <row r="123" spans="1:96" s="65" customFormat="1" ht="21.75" customHeight="1" x14ac:dyDescent="0.25">
      <c r="A123" s="166" t="s">
        <v>82</v>
      </c>
      <c r="B123" s="61"/>
      <c r="C123" s="58"/>
      <c r="D123" s="58"/>
      <c r="E123" s="58"/>
      <c r="F123" s="58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</row>
    <row r="124" spans="1:96" s="65" customFormat="1" ht="15.75" customHeight="1" x14ac:dyDescent="0.25">
      <c r="A124" s="72" t="s">
        <v>44</v>
      </c>
      <c r="B124" s="61"/>
      <c r="C124" s="58">
        <v>89446</v>
      </c>
      <c r="D124" s="58"/>
      <c r="E124" s="58"/>
      <c r="F124" s="58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</row>
    <row r="125" spans="1:96" s="65" customFormat="1" ht="16.5" customHeight="1" x14ac:dyDescent="0.25">
      <c r="A125" s="73" t="s">
        <v>45</v>
      </c>
      <c r="B125" s="61"/>
      <c r="C125" s="58">
        <v>412</v>
      </c>
      <c r="D125" s="58"/>
      <c r="E125" s="58"/>
      <c r="F125" s="58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</row>
    <row r="126" spans="1:96" s="65" customFormat="1" ht="34.5" customHeight="1" x14ac:dyDescent="0.25">
      <c r="A126" s="73" t="s">
        <v>46</v>
      </c>
      <c r="B126" s="61"/>
      <c r="C126" s="58">
        <v>0</v>
      </c>
      <c r="D126" s="58"/>
      <c r="E126" s="58"/>
      <c r="F126" s="58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</row>
    <row r="127" spans="1:96" s="65" customFormat="1" ht="20.25" customHeight="1" x14ac:dyDescent="0.25">
      <c r="A127" s="74" t="s">
        <v>47</v>
      </c>
      <c r="B127" s="61"/>
      <c r="C127" s="62">
        <f>C124+C125*3.2+C126</f>
        <v>90764.4</v>
      </c>
      <c r="D127" s="62"/>
      <c r="E127" s="62"/>
      <c r="F127" s="58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</row>
    <row r="128" spans="1:96" s="65" customFormat="1" ht="21" customHeight="1" x14ac:dyDescent="0.25">
      <c r="A128" s="75" t="s">
        <v>48</v>
      </c>
      <c r="B128" s="61"/>
      <c r="C128" s="58"/>
      <c r="D128" s="58"/>
      <c r="E128" s="58"/>
      <c r="F128" s="58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</row>
    <row r="129" spans="1:96" s="65" customFormat="1" ht="22.5" customHeight="1" x14ac:dyDescent="0.25">
      <c r="A129" s="185" t="s">
        <v>104</v>
      </c>
      <c r="B129" s="61"/>
      <c r="C129" s="161"/>
      <c r="D129" s="58"/>
      <c r="E129" s="58"/>
      <c r="F129" s="58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</row>
    <row r="130" spans="1:96" s="65" customFormat="1" ht="18.75" customHeight="1" x14ac:dyDescent="0.25">
      <c r="A130" s="81" t="s">
        <v>105</v>
      </c>
      <c r="B130" s="61"/>
      <c r="C130" s="58">
        <v>2206</v>
      </c>
      <c r="D130" s="58"/>
      <c r="E130" s="58"/>
      <c r="F130" s="58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</row>
    <row r="131" spans="1:96" s="65" customFormat="1" ht="34.5" customHeight="1" x14ac:dyDescent="0.25">
      <c r="A131" s="81" t="s">
        <v>106</v>
      </c>
      <c r="B131" s="61"/>
      <c r="C131" s="58">
        <v>12600</v>
      </c>
      <c r="D131" s="58"/>
      <c r="E131" s="58"/>
      <c r="F131" s="58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</row>
    <row r="132" spans="1:96" s="65" customFormat="1" ht="23.25" customHeight="1" x14ac:dyDescent="0.25">
      <c r="A132" s="186" t="s">
        <v>107</v>
      </c>
      <c r="B132" s="61"/>
      <c r="C132" s="58">
        <v>200</v>
      </c>
      <c r="D132" s="58"/>
      <c r="E132" s="58"/>
      <c r="F132" s="58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</row>
    <row r="133" spans="1:96" s="65" customFormat="1" ht="16.5" customHeight="1" x14ac:dyDescent="0.25">
      <c r="A133" s="81" t="s">
        <v>56</v>
      </c>
      <c r="B133" s="61"/>
      <c r="C133" s="58">
        <v>720</v>
      </c>
      <c r="D133" s="58"/>
      <c r="E133" s="58"/>
      <c r="F133" s="58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</row>
    <row r="134" spans="1:96" s="65" customFormat="1" ht="18.75" customHeight="1" x14ac:dyDescent="0.25">
      <c r="A134" s="187" t="s">
        <v>49</v>
      </c>
      <c r="B134" s="61"/>
      <c r="C134" s="58">
        <v>1680</v>
      </c>
      <c r="D134" s="58"/>
      <c r="E134" s="58"/>
      <c r="F134" s="58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</row>
    <row r="135" spans="1:96" s="65" customFormat="1" ht="30.75" customHeight="1" x14ac:dyDescent="0.25">
      <c r="A135" s="188" t="s">
        <v>50</v>
      </c>
      <c r="B135" s="61"/>
      <c r="C135" s="58">
        <v>20</v>
      </c>
      <c r="D135" s="58"/>
      <c r="E135" s="58"/>
      <c r="F135" s="58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</row>
    <row r="136" spans="1:96" s="65" customFormat="1" ht="22.5" customHeight="1" x14ac:dyDescent="0.25">
      <c r="A136" s="189" t="s">
        <v>108</v>
      </c>
      <c r="B136" s="61"/>
      <c r="C136" s="161">
        <v>500</v>
      </c>
      <c r="D136" s="58"/>
      <c r="E136" s="58"/>
      <c r="F136" s="58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</row>
    <row r="137" spans="1:96" ht="15.75" x14ac:dyDescent="0.25">
      <c r="A137" s="86" t="s">
        <v>126</v>
      </c>
      <c r="B137" s="273"/>
      <c r="C137" s="274"/>
      <c r="D137" s="274"/>
      <c r="E137" s="274"/>
      <c r="F137" s="274"/>
    </row>
    <row r="138" spans="1:96" x14ac:dyDescent="0.25">
      <c r="A138" s="77" t="s">
        <v>5</v>
      </c>
      <c r="B138" s="61"/>
      <c r="C138" s="274"/>
      <c r="D138" s="274"/>
      <c r="E138" s="274"/>
      <c r="F138" s="274"/>
    </row>
    <row r="139" spans="1:96" x14ac:dyDescent="0.25">
      <c r="A139" s="85" t="s">
        <v>127</v>
      </c>
      <c r="B139" s="156">
        <v>340</v>
      </c>
      <c r="C139" s="275">
        <v>320</v>
      </c>
      <c r="D139" s="89">
        <v>6.5</v>
      </c>
      <c r="E139" s="60">
        <f>ROUND(F139/B139,0)</f>
        <v>6</v>
      </c>
      <c r="F139" s="274">
        <f>ROUND(C139*D139,0)</f>
        <v>2080</v>
      </c>
    </row>
    <row r="140" spans="1:96" ht="30" x14ac:dyDescent="0.25">
      <c r="A140" s="276" t="s">
        <v>128</v>
      </c>
      <c r="B140" s="277">
        <v>340</v>
      </c>
      <c r="C140" s="278">
        <v>11</v>
      </c>
      <c r="D140" s="279">
        <v>2</v>
      </c>
      <c r="E140" s="142">
        <f>ROUND(F140/B140,0)</f>
        <v>0</v>
      </c>
      <c r="F140" s="280">
        <v>22</v>
      </c>
    </row>
    <row r="141" spans="1:96" ht="15.75" thickBot="1" x14ac:dyDescent="0.3">
      <c r="A141" s="281" t="s">
        <v>6</v>
      </c>
      <c r="B141" s="282">
        <v>340</v>
      </c>
      <c r="C141" s="283">
        <f>C139+C140</f>
        <v>331</v>
      </c>
      <c r="D141" s="284">
        <f>SUM(F141/C141)</f>
        <v>6.3504531722054383</v>
      </c>
      <c r="E141" s="285">
        <f>SUM(E139:E140)</f>
        <v>6</v>
      </c>
      <c r="F141" s="286">
        <f>F139+F140</f>
        <v>2102</v>
      </c>
    </row>
    <row r="142" spans="1:96" ht="15.75" thickBot="1" x14ac:dyDescent="0.3">
      <c r="A142" s="168"/>
      <c r="B142" s="169"/>
      <c r="C142" s="178"/>
      <c r="D142" s="178"/>
      <c r="E142" s="178"/>
      <c r="F142" s="178"/>
    </row>
  </sheetData>
  <sheetProtection selectLockedCells="1" selectUnlockedCells="1"/>
  <mergeCells count="7">
    <mergeCell ref="E1:F1"/>
    <mergeCell ref="A2:F2"/>
    <mergeCell ref="B4:B6"/>
    <mergeCell ref="C4:C6"/>
    <mergeCell ref="D4:D6"/>
    <mergeCell ref="E4:E6"/>
    <mergeCell ref="F4:F6"/>
  </mergeCells>
  <pageMargins left="0.77" right="0" top="0.43307086614173229" bottom="0.31496062992125984" header="0.31496062992125984" footer="0.31496062992125984"/>
  <pageSetup paperSize="9" scale="85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4"/>
  <sheetViews>
    <sheetView view="pageBreakPreview" zoomScaleNormal="80" zoomScaleSheetLayoutView="100" workbookViewId="0">
      <pane xSplit="1" ySplit="7" topLeftCell="B11" activePane="bottomRight" state="frozen"/>
      <selection pane="topRight" activeCell="B1" sqref="B1"/>
      <selection pane="bottomLeft" activeCell="A8" sqref="A8"/>
      <selection pane="bottomRight" activeCell="C168" sqref="C168"/>
    </sheetView>
  </sheetViews>
  <sheetFormatPr defaultRowHeight="15" x14ac:dyDescent="0.25"/>
  <cols>
    <col min="1" max="1" width="45" style="93" customWidth="1"/>
    <col min="2" max="2" width="11.140625" style="93" customWidth="1"/>
    <col min="3" max="3" width="13.85546875" style="94" customWidth="1"/>
    <col min="4" max="4" width="13.5703125" style="94" customWidth="1"/>
    <col min="5" max="5" width="11.42578125" style="94" customWidth="1"/>
    <col min="6" max="6" width="12.140625" style="94" customWidth="1"/>
    <col min="7" max="9" width="9.140625" style="94" customWidth="1"/>
    <col min="10" max="16384" width="9.140625" style="94"/>
  </cols>
  <sheetData>
    <row r="1" spans="1:7" s="92" customFormat="1" ht="12" customHeight="1" x14ac:dyDescent="0.25">
      <c r="A1" s="90"/>
      <c r="B1" s="91"/>
    </row>
    <row r="2" spans="1:7" s="92" customFormat="1" ht="31.5" customHeight="1" x14ac:dyDescent="0.25">
      <c r="A2" s="288" t="s">
        <v>64</v>
      </c>
      <c r="B2" s="288"/>
      <c r="C2" s="288"/>
      <c r="D2" s="288"/>
      <c r="E2" s="288"/>
      <c r="F2" s="288"/>
    </row>
    <row r="3" spans="1:7" ht="11.25" customHeight="1" thickBot="1" x14ac:dyDescent="0.3"/>
    <row r="4" spans="1:7" ht="34.5" customHeight="1" x14ac:dyDescent="0.25">
      <c r="A4" s="51" t="s">
        <v>63</v>
      </c>
      <c r="B4" s="289" t="s">
        <v>1</v>
      </c>
      <c r="C4" s="289" t="s">
        <v>38</v>
      </c>
      <c r="D4" s="289" t="s">
        <v>0</v>
      </c>
      <c r="E4" s="289" t="s">
        <v>2</v>
      </c>
      <c r="F4" s="292" t="s">
        <v>3</v>
      </c>
    </row>
    <row r="5" spans="1:7" ht="15.75" customHeight="1" x14ac:dyDescent="0.25">
      <c r="A5" s="52"/>
      <c r="B5" s="290"/>
      <c r="C5" s="290"/>
      <c r="D5" s="290"/>
      <c r="E5" s="290"/>
      <c r="F5" s="293"/>
    </row>
    <row r="6" spans="1:7" ht="21.75" customHeight="1" thickBot="1" x14ac:dyDescent="0.3">
      <c r="A6" s="53" t="s">
        <v>4</v>
      </c>
      <c r="B6" s="291"/>
      <c r="C6" s="291"/>
      <c r="D6" s="291"/>
      <c r="E6" s="291"/>
      <c r="F6" s="294"/>
    </row>
    <row r="7" spans="1:7" s="50" customFormat="1" ht="15.75" thickBot="1" x14ac:dyDescent="0.3">
      <c r="A7" s="54">
        <v>1</v>
      </c>
      <c r="B7" s="55">
        <v>2</v>
      </c>
      <c r="C7" s="56">
        <v>3</v>
      </c>
      <c r="D7" s="56">
        <v>4</v>
      </c>
      <c r="E7" s="56">
        <v>5</v>
      </c>
      <c r="F7" s="56">
        <v>6</v>
      </c>
    </row>
    <row r="8" spans="1:7" x14ac:dyDescent="0.25">
      <c r="A8" s="117"/>
      <c r="B8" s="105"/>
      <c r="C8" s="106"/>
      <c r="D8" s="106"/>
      <c r="E8" s="106"/>
      <c r="F8" s="106"/>
      <c r="G8" s="97"/>
    </row>
    <row r="9" spans="1:7" x14ac:dyDescent="0.25">
      <c r="A9" s="116" t="s">
        <v>30</v>
      </c>
      <c r="B9" s="88"/>
      <c r="C9" s="60"/>
      <c r="D9" s="60"/>
      <c r="E9" s="60"/>
      <c r="F9" s="60"/>
      <c r="G9" s="97"/>
    </row>
    <row r="10" spans="1:7" x14ac:dyDescent="0.25">
      <c r="A10" s="78" t="s">
        <v>7</v>
      </c>
      <c r="B10" s="102"/>
      <c r="C10" s="60"/>
      <c r="D10" s="60"/>
      <c r="E10" s="60"/>
      <c r="F10" s="60"/>
      <c r="G10" s="97"/>
    </row>
    <row r="11" spans="1:7" x14ac:dyDescent="0.25">
      <c r="A11" s="82" t="s">
        <v>26</v>
      </c>
      <c r="B11" s="102"/>
      <c r="C11" s="60"/>
      <c r="D11" s="60"/>
      <c r="E11" s="60"/>
      <c r="F11" s="60"/>
      <c r="G11" s="97"/>
    </row>
    <row r="12" spans="1:7" x14ac:dyDescent="0.25">
      <c r="A12" s="69" t="s">
        <v>36</v>
      </c>
      <c r="B12" s="99">
        <v>240</v>
      </c>
      <c r="C12" s="60">
        <v>2003</v>
      </c>
      <c r="D12" s="89">
        <v>8</v>
      </c>
      <c r="E12" s="60">
        <f>ROUND(F12/B12,0)</f>
        <v>67</v>
      </c>
      <c r="F12" s="60">
        <f>ROUND(C12*D12,0)</f>
        <v>16024</v>
      </c>
      <c r="G12" s="97"/>
    </row>
    <row r="13" spans="1:7" ht="18" customHeight="1" x14ac:dyDescent="0.25">
      <c r="A13" s="67" t="s">
        <v>37</v>
      </c>
      <c r="B13" s="102"/>
      <c r="C13" s="79">
        <f>C11+C12</f>
        <v>2003</v>
      </c>
      <c r="D13" s="63">
        <f>F13/C13</f>
        <v>8</v>
      </c>
      <c r="E13" s="79">
        <f>E11+E12</f>
        <v>67</v>
      </c>
      <c r="F13" s="79">
        <f>F11+F12</f>
        <v>16024</v>
      </c>
      <c r="G13" s="97"/>
    </row>
    <row r="14" spans="1:7" ht="18" customHeight="1" x14ac:dyDescent="0.25">
      <c r="A14" s="70" t="s">
        <v>29</v>
      </c>
      <c r="B14" s="112"/>
      <c r="C14" s="115">
        <f t="shared" ref="C14" si="0">C13</f>
        <v>2003</v>
      </c>
      <c r="D14" s="63">
        <f t="shared" ref="D14" si="1">D13</f>
        <v>8</v>
      </c>
      <c r="E14" s="115">
        <f t="shared" ref="E14" si="2">E13</f>
        <v>67</v>
      </c>
      <c r="F14" s="115">
        <f t="shared" ref="F14" si="3">F13</f>
        <v>16024</v>
      </c>
      <c r="G14" s="97"/>
    </row>
    <row r="15" spans="1:7" ht="18" customHeight="1" x14ac:dyDescent="0.25">
      <c r="A15" s="46" t="s">
        <v>43</v>
      </c>
      <c r="B15" s="61"/>
      <c r="C15" s="61"/>
      <c r="D15" s="61"/>
      <c r="E15" s="61"/>
      <c r="F15" s="61"/>
      <c r="G15" s="97"/>
    </row>
    <row r="16" spans="1:7" s="145" customFormat="1" ht="18" customHeight="1" x14ac:dyDescent="0.25">
      <c r="A16" s="140" t="s">
        <v>44</v>
      </c>
      <c r="B16" s="141"/>
      <c r="C16" s="142">
        <v>41933</v>
      </c>
      <c r="D16" s="143"/>
      <c r="E16" s="143"/>
      <c r="F16" s="143"/>
      <c r="G16" s="144"/>
    </row>
    <row r="17" spans="1:7" ht="18" customHeight="1" x14ac:dyDescent="0.25">
      <c r="A17" s="73" t="s">
        <v>45</v>
      </c>
      <c r="B17" s="61"/>
      <c r="C17" s="60">
        <v>42613</v>
      </c>
      <c r="D17" s="58"/>
      <c r="E17" s="58"/>
      <c r="F17" s="58"/>
      <c r="G17" s="97"/>
    </row>
    <row r="18" spans="1:7" ht="34.5" customHeight="1" x14ac:dyDescent="0.25">
      <c r="A18" s="73" t="s">
        <v>46</v>
      </c>
      <c r="B18" s="61"/>
      <c r="C18" s="60">
        <v>11363</v>
      </c>
      <c r="D18" s="58"/>
      <c r="E18" s="58"/>
      <c r="F18" s="58"/>
      <c r="G18" s="97"/>
    </row>
    <row r="19" spans="1:7" ht="18" customHeight="1" x14ac:dyDescent="0.25">
      <c r="A19" s="74" t="s">
        <v>47</v>
      </c>
      <c r="B19" s="61"/>
      <c r="C19" s="64">
        <f>C16+C17*3.2+C18</f>
        <v>189657.60000000001</v>
      </c>
      <c r="D19" s="62"/>
      <c r="E19" s="62"/>
      <c r="F19" s="58"/>
      <c r="G19" s="97"/>
    </row>
    <row r="20" spans="1:7" ht="15.75" thickBot="1" x14ac:dyDescent="0.3">
      <c r="A20" s="103"/>
      <c r="B20" s="104"/>
      <c r="C20" s="104"/>
      <c r="D20" s="104"/>
      <c r="E20" s="104"/>
      <c r="F20" s="104"/>
      <c r="G20" s="97"/>
    </row>
    <row r="21" spans="1:7" x14ac:dyDescent="0.25">
      <c r="A21" s="112"/>
      <c r="B21" s="119"/>
      <c r="C21" s="60"/>
      <c r="D21" s="60"/>
      <c r="E21" s="60"/>
      <c r="F21" s="60"/>
      <c r="G21" s="97"/>
    </row>
    <row r="22" spans="1:7" x14ac:dyDescent="0.25">
      <c r="A22" s="98" t="s">
        <v>31</v>
      </c>
      <c r="B22" s="88"/>
      <c r="C22" s="60"/>
      <c r="D22" s="60"/>
      <c r="E22" s="60"/>
      <c r="F22" s="60"/>
      <c r="G22" s="97"/>
    </row>
    <row r="23" spans="1:7" x14ac:dyDescent="0.25">
      <c r="A23" s="100" t="s">
        <v>5</v>
      </c>
      <c r="B23" s="88"/>
      <c r="C23" s="60"/>
      <c r="D23" s="60"/>
      <c r="E23" s="60"/>
      <c r="F23" s="60"/>
      <c r="G23" s="97"/>
    </row>
    <row r="24" spans="1:7" x14ac:dyDescent="0.25">
      <c r="A24" s="85" t="s">
        <v>9</v>
      </c>
      <c r="B24" s="99">
        <v>340</v>
      </c>
      <c r="C24" s="60">
        <v>142</v>
      </c>
      <c r="D24" s="89">
        <v>3</v>
      </c>
      <c r="E24" s="60">
        <f>ROUND(F24/B24,0)</f>
        <v>1</v>
      </c>
      <c r="F24" s="60">
        <f>ROUND(C24*D24,0)</f>
        <v>426</v>
      </c>
      <c r="G24" s="97"/>
    </row>
    <row r="25" spans="1:7" x14ac:dyDescent="0.25">
      <c r="A25" s="85" t="s">
        <v>11</v>
      </c>
      <c r="B25" s="99">
        <v>340</v>
      </c>
      <c r="C25" s="60">
        <v>293</v>
      </c>
      <c r="D25" s="89">
        <v>3</v>
      </c>
      <c r="E25" s="60">
        <f>ROUND(F25/B25,0)</f>
        <v>3</v>
      </c>
      <c r="F25" s="60">
        <f>ROUND(C25*D25,0)</f>
        <v>879</v>
      </c>
      <c r="G25" s="97"/>
    </row>
    <row r="26" spans="1:7" x14ac:dyDescent="0.25">
      <c r="A26" s="101" t="s">
        <v>6</v>
      </c>
      <c r="B26" s="88">
        <v>340</v>
      </c>
      <c r="C26" s="64">
        <f>C24+C25</f>
        <v>435</v>
      </c>
      <c r="D26" s="63">
        <f>F26/C26</f>
        <v>3</v>
      </c>
      <c r="E26" s="64">
        <f>E24+E25</f>
        <v>4</v>
      </c>
      <c r="F26" s="64">
        <f>F24+F25</f>
        <v>1305</v>
      </c>
      <c r="G26" s="97"/>
    </row>
    <row r="27" spans="1:7" x14ac:dyDescent="0.25">
      <c r="A27" s="78" t="s">
        <v>7</v>
      </c>
      <c r="B27" s="102"/>
      <c r="C27" s="60"/>
      <c r="D27" s="60"/>
      <c r="E27" s="60"/>
      <c r="F27" s="60"/>
      <c r="G27" s="97"/>
    </row>
    <row r="28" spans="1:7" x14ac:dyDescent="0.25">
      <c r="A28" s="82" t="s">
        <v>26</v>
      </c>
      <c r="B28" s="102"/>
      <c r="C28" s="60"/>
      <c r="D28" s="60"/>
      <c r="E28" s="60"/>
      <c r="F28" s="60"/>
      <c r="G28" s="97"/>
    </row>
    <row r="29" spans="1:7" x14ac:dyDescent="0.25">
      <c r="A29" s="69" t="s">
        <v>36</v>
      </c>
      <c r="B29" s="99">
        <v>240</v>
      </c>
      <c r="C29" s="60">
        <v>1100</v>
      </c>
      <c r="D29" s="89">
        <v>8</v>
      </c>
      <c r="E29" s="60">
        <f>ROUND(F29/B29,0)</f>
        <v>37</v>
      </c>
      <c r="F29" s="60">
        <f>ROUND(C29*D29,0)</f>
        <v>8800</v>
      </c>
      <c r="G29" s="97"/>
    </row>
    <row r="30" spans="1:7" x14ac:dyDescent="0.25">
      <c r="A30" s="69" t="s">
        <v>9</v>
      </c>
      <c r="B30" s="99">
        <v>240</v>
      </c>
      <c r="C30" s="60">
        <v>1290</v>
      </c>
      <c r="D30" s="89">
        <v>3</v>
      </c>
      <c r="E30" s="60">
        <f>ROUND(F30/B30,0)</f>
        <v>16</v>
      </c>
      <c r="F30" s="60">
        <f>ROUND(C30*D30,0)</f>
        <v>3870</v>
      </c>
      <c r="G30" s="97"/>
    </row>
    <row r="31" spans="1:7" ht="18" customHeight="1" x14ac:dyDescent="0.25">
      <c r="A31" s="67" t="s">
        <v>37</v>
      </c>
      <c r="B31" s="99"/>
      <c r="C31" s="120">
        <f>C29+C30</f>
        <v>2390</v>
      </c>
      <c r="D31" s="68">
        <f>D29</f>
        <v>8</v>
      </c>
      <c r="E31" s="79">
        <f>E29+E30</f>
        <v>53</v>
      </c>
      <c r="F31" s="120">
        <f>F29+F30</f>
        <v>12670</v>
      </c>
      <c r="G31" s="97"/>
    </row>
    <row r="32" spans="1:7" ht="18" customHeight="1" x14ac:dyDescent="0.25">
      <c r="A32" s="70" t="s">
        <v>29</v>
      </c>
      <c r="B32" s="99"/>
      <c r="C32" s="64">
        <f t="shared" ref="C32" si="4">C31</f>
        <v>2390</v>
      </c>
      <c r="D32" s="63">
        <f t="shared" ref="D32" si="5">D31</f>
        <v>8</v>
      </c>
      <c r="E32" s="64">
        <f t="shared" ref="E32" si="6">E31</f>
        <v>53</v>
      </c>
      <c r="F32" s="115">
        <f t="shared" ref="F32" si="7">F31</f>
        <v>12670</v>
      </c>
      <c r="G32" s="97"/>
    </row>
    <row r="33" spans="1:7" ht="18" customHeight="1" x14ac:dyDescent="0.25">
      <c r="A33" s="46" t="s">
        <v>43</v>
      </c>
      <c r="B33" s="61"/>
      <c r="C33" s="58"/>
      <c r="D33" s="58"/>
      <c r="E33" s="58"/>
      <c r="F33" s="58"/>
      <c r="G33" s="97"/>
    </row>
    <row r="34" spans="1:7" ht="18" customHeight="1" x14ac:dyDescent="0.25">
      <c r="A34" s="140" t="s">
        <v>44</v>
      </c>
      <c r="B34" s="141"/>
      <c r="C34" s="142">
        <v>73454</v>
      </c>
      <c r="D34" s="143"/>
      <c r="E34" s="143"/>
      <c r="F34" s="143"/>
      <c r="G34" s="97"/>
    </row>
    <row r="35" spans="1:7" ht="18" customHeight="1" x14ac:dyDescent="0.25">
      <c r="A35" s="73" t="s">
        <v>45</v>
      </c>
      <c r="B35" s="61"/>
      <c r="C35" s="60">
        <v>61629</v>
      </c>
      <c r="D35" s="58"/>
      <c r="E35" s="58"/>
      <c r="F35" s="58"/>
      <c r="G35" s="97"/>
    </row>
    <row r="36" spans="1:7" ht="34.5" customHeight="1" x14ac:dyDescent="0.25">
      <c r="A36" s="73" t="s">
        <v>46</v>
      </c>
      <c r="B36" s="61"/>
      <c r="C36" s="60">
        <v>17253</v>
      </c>
      <c r="D36" s="58"/>
      <c r="E36" s="58"/>
      <c r="F36" s="58"/>
      <c r="G36" s="97"/>
    </row>
    <row r="37" spans="1:7" ht="18" customHeight="1" x14ac:dyDescent="0.25">
      <c r="A37" s="74" t="s">
        <v>47</v>
      </c>
      <c r="B37" s="61"/>
      <c r="C37" s="64">
        <f>C34+C35*3.2+C36</f>
        <v>287919.80000000005</v>
      </c>
      <c r="D37" s="62"/>
      <c r="E37" s="62"/>
      <c r="F37" s="58"/>
      <c r="G37" s="97"/>
    </row>
    <row r="38" spans="1:7" ht="18" customHeight="1" x14ac:dyDescent="0.25">
      <c r="A38" s="75" t="s">
        <v>48</v>
      </c>
      <c r="B38" s="61"/>
      <c r="C38" s="58"/>
      <c r="D38" s="58"/>
      <c r="E38" s="58"/>
      <c r="F38" s="58"/>
      <c r="G38" s="97"/>
    </row>
    <row r="39" spans="1:7" ht="18" customHeight="1" x14ac:dyDescent="0.25">
      <c r="A39" s="85" t="s">
        <v>57</v>
      </c>
      <c r="B39" s="61"/>
      <c r="C39" s="60">
        <v>130000</v>
      </c>
      <c r="D39" s="58"/>
      <c r="E39" s="58"/>
      <c r="F39" s="58"/>
      <c r="G39" s="97"/>
    </row>
    <row r="40" spans="1:7" ht="18" customHeight="1" x14ac:dyDescent="0.25">
      <c r="A40" s="59" t="s">
        <v>49</v>
      </c>
      <c r="B40" s="61"/>
      <c r="C40" s="60">
        <v>1800</v>
      </c>
      <c r="D40" s="58"/>
      <c r="E40" s="58"/>
      <c r="F40" s="58"/>
      <c r="G40" s="97"/>
    </row>
    <row r="41" spans="1:7" ht="36" customHeight="1" x14ac:dyDescent="0.25">
      <c r="A41" s="76" t="s">
        <v>50</v>
      </c>
      <c r="B41" s="61"/>
      <c r="C41" s="60">
        <v>1200</v>
      </c>
      <c r="D41" s="58"/>
      <c r="E41" s="58"/>
      <c r="F41" s="58"/>
      <c r="G41" s="97"/>
    </row>
    <row r="42" spans="1:7" ht="18" customHeight="1" x14ac:dyDescent="0.25">
      <c r="A42" s="85" t="s">
        <v>56</v>
      </c>
      <c r="B42" s="61"/>
      <c r="C42" s="60">
        <v>6000</v>
      </c>
      <c r="D42" s="58"/>
      <c r="E42" s="58"/>
      <c r="F42" s="58"/>
      <c r="G42" s="97"/>
    </row>
    <row r="43" spans="1:7" ht="33.75" customHeight="1" x14ac:dyDescent="0.25">
      <c r="A43" s="84" t="s">
        <v>58</v>
      </c>
      <c r="B43" s="61"/>
      <c r="C43" s="60">
        <v>5500</v>
      </c>
      <c r="D43" s="58"/>
      <c r="E43" s="58"/>
      <c r="F43" s="58"/>
      <c r="G43" s="97"/>
    </row>
    <row r="44" spans="1:7" ht="18" customHeight="1" x14ac:dyDescent="0.25">
      <c r="A44" s="76" t="s">
        <v>52</v>
      </c>
      <c r="B44" s="61"/>
      <c r="C44" s="60">
        <v>150</v>
      </c>
      <c r="D44" s="58"/>
      <c r="E44" s="58"/>
      <c r="F44" s="58"/>
      <c r="G44" s="97"/>
    </row>
    <row r="45" spans="1:7" ht="18" customHeight="1" x14ac:dyDescent="0.25">
      <c r="A45" s="76" t="s">
        <v>53</v>
      </c>
      <c r="B45" s="61"/>
      <c r="C45" s="60">
        <v>4000</v>
      </c>
      <c r="D45" s="58"/>
      <c r="E45" s="58"/>
      <c r="F45" s="58"/>
      <c r="G45" s="97"/>
    </row>
    <row r="46" spans="1:7" ht="18" customHeight="1" x14ac:dyDescent="0.25">
      <c r="A46" s="76" t="s">
        <v>51</v>
      </c>
      <c r="B46" s="61"/>
      <c r="C46" s="60">
        <v>150</v>
      </c>
      <c r="D46" s="58"/>
      <c r="E46" s="58"/>
      <c r="F46" s="58"/>
      <c r="G46" s="97"/>
    </row>
    <row r="47" spans="1:7" ht="18" customHeight="1" x14ac:dyDescent="0.25">
      <c r="A47" s="76" t="s">
        <v>54</v>
      </c>
      <c r="B47" s="61"/>
      <c r="C47" s="60">
        <v>250</v>
      </c>
      <c r="D47" s="58"/>
      <c r="E47" s="58"/>
      <c r="F47" s="58"/>
      <c r="G47" s="97"/>
    </row>
    <row r="48" spans="1:7" ht="18" customHeight="1" x14ac:dyDescent="0.25">
      <c r="A48" s="76" t="s">
        <v>61</v>
      </c>
      <c r="B48" s="61"/>
      <c r="C48" s="60">
        <v>30</v>
      </c>
      <c r="D48" s="58"/>
      <c r="E48" s="58"/>
      <c r="F48" s="58"/>
      <c r="G48" s="97"/>
    </row>
    <row r="49" spans="1:7" ht="18" customHeight="1" x14ac:dyDescent="0.25">
      <c r="A49" s="81" t="s">
        <v>62</v>
      </c>
      <c r="B49" s="61"/>
      <c r="C49" s="60">
        <v>330</v>
      </c>
      <c r="D49" s="58"/>
      <c r="E49" s="58"/>
      <c r="F49" s="58"/>
      <c r="G49" s="97"/>
    </row>
    <row r="50" spans="1:7" ht="15.75" thickBot="1" x14ac:dyDescent="0.3">
      <c r="A50" s="121"/>
      <c r="B50" s="114"/>
      <c r="C50" s="114"/>
      <c r="D50" s="114"/>
      <c r="E50" s="114"/>
      <c r="F50" s="114"/>
      <c r="G50" s="97"/>
    </row>
    <row r="51" spans="1:7" x14ac:dyDescent="0.25">
      <c r="A51" s="117"/>
      <c r="B51" s="105"/>
      <c r="C51" s="106"/>
      <c r="D51" s="106"/>
      <c r="E51" s="106"/>
      <c r="F51" s="106"/>
      <c r="G51" s="97"/>
    </row>
    <row r="52" spans="1:7" x14ac:dyDescent="0.25">
      <c r="A52" s="116" t="s">
        <v>32</v>
      </c>
      <c r="B52" s="88"/>
      <c r="C52" s="60"/>
      <c r="D52" s="60"/>
      <c r="E52" s="60"/>
      <c r="F52" s="60"/>
      <c r="G52" s="97"/>
    </row>
    <row r="53" spans="1:7" x14ac:dyDescent="0.25">
      <c r="A53" s="78" t="s">
        <v>7</v>
      </c>
      <c r="B53" s="122"/>
      <c r="C53" s="122"/>
      <c r="D53" s="60"/>
      <c r="E53" s="60"/>
      <c r="F53" s="60"/>
      <c r="G53" s="97"/>
    </row>
    <row r="54" spans="1:7" x14ac:dyDescent="0.25">
      <c r="A54" s="82" t="s">
        <v>26</v>
      </c>
      <c r="B54" s="102"/>
      <c r="C54" s="122"/>
      <c r="D54" s="60"/>
      <c r="E54" s="60"/>
      <c r="F54" s="60"/>
      <c r="G54" s="97"/>
    </row>
    <row r="55" spans="1:7" x14ac:dyDescent="0.25">
      <c r="A55" s="69" t="s">
        <v>36</v>
      </c>
      <c r="B55" s="99">
        <v>240</v>
      </c>
      <c r="C55" s="60">
        <v>2241</v>
      </c>
      <c r="D55" s="89">
        <v>8</v>
      </c>
      <c r="E55" s="60">
        <f>ROUND(F55/B55,0)</f>
        <v>75</v>
      </c>
      <c r="F55" s="60">
        <f>ROUND(C55*D55,0)</f>
        <v>17928</v>
      </c>
      <c r="G55" s="97"/>
    </row>
    <row r="56" spans="1:7" ht="18.75" customHeight="1" x14ac:dyDescent="0.25">
      <c r="A56" s="67" t="s">
        <v>37</v>
      </c>
      <c r="B56" s="102"/>
      <c r="C56" s="79">
        <f>C55</f>
        <v>2241</v>
      </c>
      <c r="D56" s="123">
        <f t="shared" ref="D56:F56" si="8">D55</f>
        <v>8</v>
      </c>
      <c r="E56" s="79">
        <f t="shared" si="8"/>
        <v>75</v>
      </c>
      <c r="F56" s="79">
        <f t="shared" si="8"/>
        <v>17928</v>
      </c>
      <c r="G56" s="97"/>
    </row>
    <row r="57" spans="1:7" ht="18.75" customHeight="1" x14ac:dyDescent="0.25">
      <c r="A57" s="70" t="s">
        <v>29</v>
      </c>
      <c r="B57" s="112"/>
      <c r="C57" s="115">
        <f t="shared" ref="C57:F57" si="9">C56</f>
        <v>2241</v>
      </c>
      <c r="D57" s="124">
        <f t="shared" si="9"/>
        <v>8</v>
      </c>
      <c r="E57" s="115">
        <f t="shared" si="9"/>
        <v>75</v>
      </c>
      <c r="F57" s="115">
        <f t="shared" si="9"/>
        <v>17928</v>
      </c>
      <c r="G57" s="97"/>
    </row>
    <row r="58" spans="1:7" ht="19.5" customHeight="1" x14ac:dyDescent="0.25">
      <c r="A58" s="46" t="s">
        <v>43</v>
      </c>
      <c r="B58" s="61"/>
      <c r="C58" s="61"/>
      <c r="D58" s="61"/>
      <c r="E58" s="61"/>
      <c r="F58" s="61"/>
      <c r="G58" s="97"/>
    </row>
    <row r="59" spans="1:7" ht="16.5" customHeight="1" x14ac:dyDescent="0.25">
      <c r="A59" s="140" t="s">
        <v>44</v>
      </c>
      <c r="B59" s="141"/>
      <c r="C59" s="142">
        <v>56153</v>
      </c>
      <c r="D59" s="143"/>
      <c r="E59" s="143"/>
      <c r="F59" s="143"/>
      <c r="G59" s="97"/>
    </row>
    <row r="60" spans="1:7" ht="16.5" customHeight="1" x14ac:dyDescent="0.25">
      <c r="A60" s="73" t="s">
        <v>45</v>
      </c>
      <c r="B60" s="61"/>
      <c r="C60" s="60">
        <v>58647</v>
      </c>
      <c r="D60" s="58"/>
      <c r="E60" s="58"/>
      <c r="F60" s="58"/>
      <c r="G60" s="97"/>
    </row>
    <row r="61" spans="1:7" ht="34.5" customHeight="1" x14ac:dyDescent="0.25">
      <c r="A61" s="73" t="s">
        <v>46</v>
      </c>
      <c r="B61" s="61"/>
      <c r="C61" s="60">
        <v>15539</v>
      </c>
      <c r="D61" s="58"/>
      <c r="E61" s="58"/>
      <c r="F61" s="58"/>
      <c r="G61" s="97"/>
    </row>
    <row r="62" spans="1:7" ht="18.75" customHeight="1" x14ac:dyDescent="0.25">
      <c r="A62" s="74" t="s">
        <v>47</v>
      </c>
      <c r="B62" s="61"/>
      <c r="C62" s="64">
        <f>C59+C60*3.2+C61</f>
        <v>259362.40000000002</v>
      </c>
      <c r="D62" s="62"/>
      <c r="E62" s="62"/>
      <c r="F62" s="58"/>
      <c r="G62" s="97"/>
    </row>
    <row r="63" spans="1:7" ht="15.75" thickBot="1" x14ac:dyDescent="0.3">
      <c r="A63" s="103"/>
      <c r="B63" s="104"/>
      <c r="C63" s="104"/>
      <c r="D63" s="104"/>
      <c r="E63" s="104"/>
      <c r="F63" s="104"/>
      <c r="G63" s="97"/>
    </row>
    <row r="64" spans="1:7" x14ac:dyDescent="0.25">
      <c r="A64" s="117"/>
      <c r="B64" s="105"/>
      <c r="C64" s="106"/>
      <c r="D64" s="106"/>
      <c r="E64" s="106"/>
      <c r="F64" s="106"/>
      <c r="G64" s="97"/>
    </row>
    <row r="65" spans="1:7" x14ac:dyDescent="0.25">
      <c r="A65" s="116" t="s">
        <v>33</v>
      </c>
      <c r="B65" s="88"/>
      <c r="C65" s="60"/>
      <c r="D65" s="60"/>
      <c r="E65" s="60"/>
      <c r="F65" s="60"/>
      <c r="G65" s="97"/>
    </row>
    <row r="66" spans="1:7" x14ac:dyDescent="0.25">
      <c r="A66" s="78" t="s">
        <v>7</v>
      </c>
      <c r="B66" s="102"/>
      <c r="C66" s="60"/>
      <c r="D66" s="60"/>
      <c r="E66" s="60"/>
      <c r="F66" s="60"/>
      <c r="G66" s="97"/>
    </row>
    <row r="67" spans="1:7" x14ac:dyDescent="0.25">
      <c r="A67" s="82" t="s">
        <v>26</v>
      </c>
      <c r="B67" s="102"/>
      <c r="C67" s="60"/>
      <c r="D67" s="60"/>
      <c r="E67" s="60"/>
      <c r="F67" s="60"/>
      <c r="G67" s="97"/>
    </row>
    <row r="68" spans="1:7" x14ac:dyDescent="0.25">
      <c r="A68" s="69" t="s">
        <v>36</v>
      </c>
      <c r="B68" s="99">
        <v>240</v>
      </c>
      <c r="C68" s="60">
        <v>3237</v>
      </c>
      <c r="D68" s="89">
        <v>8</v>
      </c>
      <c r="E68" s="60">
        <f>ROUND(F68/B68,0)</f>
        <v>108</v>
      </c>
      <c r="F68" s="60">
        <f>ROUND(C68*D68,0)</f>
        <v>25896</v>
      </c>
      <c r="G68" s="97"/>
    </row>
    <row r="69" spans="1:7" ht="18.75" customHeight="1" x14ac:dyDescent="0.25">
      <c r="A69" s="67" t="s">
        <v>37</v>
      </c>
      <c r="B69" s="102"/>
      <c r="C69" s="79">
        <f t="shared" ref="C69:F69" si="10">C68</f>
        <v>3237</v>
      </c>
      <c r="D69" s="123">
        <f t="shared" si="10"/>
        <v>8</v>
      </c>
      <c r="E69" s="79">
        <f t="shared" si="10"/>
        <v>108</v>
      </c>
      <c r="F69" s="79">
        <f t="shared" si="10"/>
        <v>25896</v>
      </c>
      <c r="G69" s="97"/>
    </row>
    <row r="70" spans="1:7" ht="18.75" customHeight="1" x14ac:dyDescent="0.25">
      <c r="A70" s="70" t="s">
        <v>29</v>
      </c>
      <c r="B70" s="112"/>
      <c r="C70" s="115">
        <f t="shared" ref="C70:F70" si="11">C69</f>
        <v>3237</v>
      </c>
      <c r="D70" s="115">
        <f t="shared" si="11"/>
        <v>8</v>
      </c>
      <c r="E70" s="115">
        <f t="shared" si="11"/>
        <v>108</v>
      </c>
      <c r="F70" s="115">
        <f t="shared" si="11"/>
        <v>25896</v>
      </c>
      <c r="G70" s="97"/>
    </row>
    <row r="71" spans="1:7" ht="15.75" customHeight="1" x14ac:dyDescent="0.25">
      <c r="A71" s="46" t="s">
        <v>43</v>
      </c>
      <c r="B71" s="61"/>
      <c r="C71" s="61"/>
      <c r="D71" s="61"/>
      <c r="E71" s="61"/>
      <c r="F71" s="61"/>
      <c r="G71" s="97"/>
    </row>
    <row r="72" spans="1:7" ht="18.75" customHeight="1" x14ac:dyDescent="0.25">
      <c r="A72" s="140" t="s">
        <v>44</v>
      </c>
      <c r="B72" s="141"/>
      <c r="C72" s="142">
        <v>87610</v>
      </c>
      <c r="D72" s="143"/>
      <c r="E72" s="143"/>
      <c r="F72" s="143"/>
      <c r="G72" s="97"/>
    </row>
    <row r="73" spans="1:7" ht="18.75" customHeight="1" x14ac:dyDescent="0.25">
      <c r="A73" s="73" t="s">
        <v>45</v>
      </c>
      <c r="B73" s="61"/>
      <c r="C73" s="60">
        <v>177427</v>
      </c>
      <c r="D73" s="58"/>
      <c r="E73" s="58"/>
      <c r="F73" s="58"/>
      <c r="G73" s="97"/>
    </row>
    <row r="74" spans="1:7" ht="34.5" customHeight="1" x14ac:dyDescent="0.25">
      <c r="A74" s="73" t="s">
        <v>46</v>
      </c>
      <c r="B74" s="61"/>
      <c r="C74" s="60">
        <v>53070</v>
      </c>
      <c r="D74" s="58"/>
      <c r="E74" s="58"/>
      <c r="F74" s="58"/>
      <c r="G74" s="97"/>
    </row>
    <row r="75" spans="1:7" ht="18.75" customHeight="1" x14ac:dyDescent="0.25">
      <c r="A75" s="74" t="s">
        <v>47</v>
      </c>
      <c r="B75" s="61"/>
      <c r="C75" s="64">
        <f>C72+C73*3.2+C74</f>
        <v>708446.4</v>
      </c>
      <c r="D75" s="62"/>
      <c r="E75" s="62"/>
      <c r="F75" s="58"/>
      <c r="G75" s="97"/>
    </row>
    <row r="76" spans="1:7" ht="18.75" customHeight="1" x14ac:dyDescent="0.25">
      <c r="A76" s="75" t="s">
        <v>48</v>
      </c>
      <c r="B76" s="61"/>
      <c r="C76" s="61"/>
      <c r="D76" s="61"/>
      <c r="E76" s="61"/>
      <c r="F76" s="61"/>
      <c r="G76" s="97"/>
    </row>
    <row r="77" spans="1:7" ht="18.75" customHeight="1" x14ac:dyDescent="0.25">
      <c r="A77" s="66" t="s">
        <v>60</v>
      </c>
      <c r="B77" s="61"/>
      <c r="C77" s="60">
        <v>132</v>
      </c>
      <c r="D77" s="60"/>
      <c r="E77" s="60"/>
      <c r="F77" s="60"/>
      <c r="G77" s="97"/>
    </row>
    <row r="78" spans="1:7" ht="18.75" customHeight="1" thickBot="1" x14ac:dyDescent="0.3">
      <c r="A78" s="109"/>
      <c r="B78" s="110"/>
      <c r="C78" s="104"/>
      <c r="D78" s="104"/>
      <c r="E78" s="104"/>
      <c r="F78" s="104"/>
      <c r="G78" s="97"/>
    </row>
    <row r="79" spans="1:7" x14ac:dyDescent="0.25">
      <c r="A79" s="112"/>
      <c r="B79" s="119"/>
      <c r="C79" s="60"/>
      <c r="D79" s="60"/>
      <c r="E79" s="60"/>
      <c r="F79" s="60"/>
      <c r="G79" s="97"/>
    </row>
    <row r="80" spans="1:7" ht="15.75" customHeight="1" x14ac:dyDescent="0.25">
      <c r="A80" s="98" t="s">
        <v>34</v>
      </c>
      <c r="B80" s="88"/>
      <c r="C80" s="60"/>
      <c r="D80" s="60"/>
      <c r="E80" s="60"/>
      <c r="F80" s="60"/>
      <c r="G80" s="97"/>
    </row>
    <row r="81" spans="1:7" x14ac:dyDescent="0.25">
      <c r="A81" s="78" t="s">
        <v>7</v>
      </c>
      <c r="B81" s="125"/>
      <c r="C81" s="125"/>
      <c r="D81" s="107"/>
      <c r="E81" s="60"/>
      <c r="F81" s="60"/>
      <c r="G81" s="97"/>
    </row>
    <row r="82" spans="1:7" x14ac:dyDescent="0.25">
      <c r="A82" s="82" t="s">
        <v>26</v>
      </c>
      <c r="B82" s="125"/>
      <c r="C82" s="125"/>
      <c r="D82" s="107"/>
      <c r="E82" s="60"/>
      <c r="F82" s="60"/>
      <c r="G82" s="97"/>
    </row>
    <row r="83" spans="1:7" x14ac:dyDescent="0.25">
      <c r="A83" s="69" t="s">
        <v>36</v>
      </c>
      <c r="B83" s="99">
        <v>240</v>
      </c>
      <c r="C83" s="60">
        <v>2335</v>
      </c>
      <c r="D83" s="89">
        <v>8</v>
      </c>
      <c r="E83" s="60">
        <f>ROUND(F83/B83,0)</f>
        <v>78</v>
      </c>
      <c r="F83" s="60">
        <f>ROUND(C83*D83,0)</f>
        <v>18680</v>
      </c>
      <c r="G83" s="97"/>
    </row>
    <row r="84" spans="1:7" ht="17.25" customHeight="1" x14ac:dyDescent="0.25">
      <c r="A84" s="67" t="s">
        <v>37</v>
      </c>
      <c r="B84" s="88"/>
      <c r="C84" s="79">
        <f t="shared" ref="C84:F84" si="12">C83</f>
        <v>2335</v>
      </c>
      <c r="D84" s="123">
        <f t="shared" si="12"/>
        <v>8</v>
      </c>
      <c r="E84" s="79">
        <f t="shared" si="12"/>
        <v>78</v>
      </c>
      <c r="F84" s="79">
        <f t="shared" si="12"/>
        <v>18680</v>
      </c>
      <c r="G84" s="97"/>
    </row>
    <row r="85" spans="1:7" ht="17.25" customHeight="1" x14ac:dyDescent="0.25">
      <c r="A85" s="70" t="s">
        <v>29</v>
      </c>
      <c r="B85" s="119"/>
      <c r="C85" s="115">
        <f t="shared" ref="C85:F85" si="13">C84</f>
        <v>2335</v>
      </c>
      <c r="D85" s="124">
        <f t="shared" si="13"/>
        <v>8</v>
      </c>
      <c r="E85" s="115">
        <f t="shared" si="13"/>
        <v>78</v>
      </c>
      <c r="F85" s="115">
        <f t="shared" si="13"/>
        <v>18680</v>
      </c>
      <c r="G85" s="97"/>
    </row>
    <row r="86" spans="1:7" ht="17.25" customHeight="1" x14ac:dyDescent="0.25">
      <c r="A86" s="46" t="s">
        <v>43</v>
      </c>
      <c r="B86" s="61"/>
      <c r="C86" s="61"/>
      <c r="D86" s="61"/>
      <c r="E86" s="61"/>
      <c r="F86" s="61"/>
      <c r="G86" s="97"/>
    </row>
    <row r="87" spans="1:7" ht="17.25" customHeight="1" x14ac:dyDescent="0.25">
      <c r="A87" s="140" t="s">
        <v>44</v>
      </c>
      <c r="B87" s="141"/>
      <c r="C87" s="142">
        <v>29944</v>
      </c>
      <c r="D87" s="143"/>
      <c r="E87" s="143"/>
      <c r="F87" s="143"/>
      <c r="G87" s="97"/>
    </row>
    <row r="88" spans="1:7" ht="17.25" customHeight="1" x14ac:dyDescent="0.25">
      <c r="A88" s="73" t="s">
        <v>45</v>
      </c>
      <c r="B88" s="61"/>
      <c r="C88" s="60">
        <v>57906</v>
      </c>
      <c r="D88" s="58"/>
      <c r="E88" s="58"/>
      <c r="F88" s="58"/>
      <c r="G88" s="97"/>
    </row>
    <row r="89" spans="1:7" ht="34.5" customHeight="1" x14ac:dyDescent="0.25">
      <c r="A89" s="73" t="s">
        <v>46</v>
      </c>
      <c r="B89" s="61"/>
      <c r="C89" s="60">
        <v>13724</v>
      </c>
      <c r="D89" s="58"/>
      <c r="E89" s="58"/>
      <c r="F89" s="58"/>
      <c r="G89" s="97"/>
    </row>
    <row r="90" spans="1:7" ht="17.25" customHeight="1" x14ac:dyDescent="0.25">
      <c r="A90" s="74" t="s">
        <v>47</v>
      </c>
      <c r="B90" s="61"/>
      <c r="C90" s="64">
        <f>C87+C88*3.2+C89</f>
        <v>228967.2</v>
      </c>
      <c r="D90" s="62"/>
      <c r="E90" s="62"/>
      <c r="F90" s="58"/>
      <c r="G90" s="97"/>
    </row>
    <row r="91" spans="1:7" ht="17.25" customHeight="1" thickBot="1" x14ac:dyDescent="0.3">
      <c r="A91" s="109"/>
      <c r="B91" s="104"/>
      <c r="C91" s="104"/>
      <c r="D91" s="104"/>
      <c r="E91" s="104"/>
      <c r="F91" s="104"/>
      <c r="G91" s="97"/>
    </row>
    <row r="92" spans="1:7" ht="21.75" customHeight="1" x14ac:dyDescent="0.25">
      <c r="A92" s="126" t="s">
        <v>39</v>
      </c>
      <c r="B92" s="113"/>
      <c r="C92" s="60"/>
      <c r="D92" s="60"/>
      <c r="E92" s="60"/>
      <c r="F92" s="60"/>
      <c r="G92" s="97"/>
    </row>
    <row r="93" spans="1:7" s="97" customFormat="1" x14ac:dyDescent="0.25">
      <c r="A93" s="78" t="s">
        <v>7</v>
      </c>
      <c r="B93" s="125"/>
      <c r="C93" s="125"/>
      <c r="D93" s="60"/>
      <c r="E93" s="60"/>
      <c r="F93" s="60"/>
    </row>
    <row r="94" spans="1:7" s="97" customFormat="1" x14ac:dyDescent="0.25">
      <c r="A94" s="82" t="s">
        <v>26</v>
      </c>
      <c r="B94" s="125"/>
      <c r="C94" s="125"/>
      <c r="D94" s="60"/>
      <c r="E94" s="60"/>
      <c r="F94" s="60"/>
    </row>
    <row r="95" spans="1:7" s="97" customFormat="1" x14ac:dyDescent="0.25">
      <c r="A95" s="69" t="s">
        <v>36</v>
      </c>
      <c r="B95" s="99">
        <v>240</v>
      </c>
      <c r="C95" s="60">
        <v>954</v>
      </c>
      <c r="D95" s="89">
        <v>8</v>
      </c>
      <c r="E95" s="60">
        <f>ROUND(F95/B95,0)</f>
        <v>32</v>
      </c>
      <c r="F95" s="60">
        <f>ROUND(C95*D95,0)</f>
        <v>7632</v>
      </c>
    </row>
    <row r="96" spans="1:7" s="97" customFormat="1" x14ac:dyDescent="0.25">
      <c r="A96" s="69" t="s">
        <v>9</v>
      </c>
      <c r="B96" s="99">
        <v>240</v>
      </c>
      <c r="C96" s="60">
        <v>45</v>
      </c>
      <c r="D96" s="89">
        <v>3</v>
      </c>
      <c r="E96" s="60">
        <f>ROUND(F96/B96,0)</f>
        <v>1</v>
      </c>
      <c r="F96" s="60">
        <f>ROUND(C96*D96,0)</f>
        <v>135</v>
      </c>
    </row>
    <row r="97" spans="1:8" s="97" customFormat="1" ht="18.75" customHeight="1" x14ac:dyDescent="0.25">
      <c r="A97" s="67" t="s">
        <v>37</v>
      </c>
      <c r="B97" s="99"/>
      <c r="C97" s="79">
        <f>C95+C96</f>
        <v>999</v>
      </c>
      <c r="D97" s="63">
        <f>F97/C97</f>
        <v>7.7747747747747749</v>
      </c>
      <c r="E97" s="79">
        <f t="shared" ref="E97" si="14">E95+E96</f>
        <v>33</v>
      </c>
      <c r="F97" s="79">
        <f>F95+F96</f>
        <v>7767</v>
      </c>
    </row>
    <row r="98" spans="1:8" s="97" customFormat="1" ht="18.75" customHeight="1" x14ac:dyDescent="0.25">
      <c r="A98" s="70" t="s">
        <v>29</v>
      </c>
      <c r="B98" s="99"/>
      <c r="C98" s="64">
        <f t="shared" ref="C98:F98" si="15">C97</f>
        <v>999</v>
      </c>
      <c r="D98" s="124">
        <f t="shared" si="15"/>
        <v>7.7747747747747749</v>
      </c>
      <c r="E98" s="64">
        <f t="shared" si="15"/>
        <v>33</v>
      </c>
      <c r="F98" s="64">
        <f t="shared" si="15"/>
        <v>7767</v>
      </c>
    </row>
    <row r="99" spans="1:8" s="97" customFormat="1" ht="18.75" customHeight="1" x14ac:dyDescent="0.25">
      <c r="A99" s="46" t="s">
        <v>43</v>
      </c>
      <c r="B99" s="61"/>
      <c r="C99" s="61"/>
      <c r="D99" s="61"/>
      <c r="E99" s="61"/>
      <c r="F99" s="61"/>
    </row>
    <row r="100" spans="1:8" s="97" customFormat="1" ht="18.75" customHeight="1" x14ac:dyDescent="0.25">
      <c r="A100" s="140" t="s">
        <v>44</v>
      </c>
      <c r="B100" s="141"/>
      <c r="C100" s="142">
        <v>86735</v>
      </c>
      <c r="D100" s="143"/>
      <c r="E100" s="143"/>
      <c r="F100" s="143"/>
      <c r="H100" s="94"/>
    </row>
    <row r="101" spans="1:8" s="97" customFormat="1" ht="18.75" customHeight="1" x14ac:dyDescent="0.25">
      <c r="A101" s="73" t="s">
        <v>45</v>
      </c>
      <c r="B101" s="61"/>
      <c r="C101" s="60">
        <v>68047</v>
      </c>
      <c r="D101" s="58"/>
      <c r="E101" s="58"/>
      <c r="F101" s="58"/>
    </row>
    <row r="102" spans="1:8" s="97" customFormat="1" ht="34.5" customHeight="1" x14ac:dyDescent="0.25">
      <c r="A102" s="73" t="s">
        <v>46</v>
      </c>
      <c r="B102" s="61"/>
      <c r="C102" s="60">
        <v>12000</v>
      </c>
      <c r="D102" s="58"/>
      <c r="E102" s="58"/>
      <c r="F102" s="58"/>
    </row>
    <row r="103" spans="1:8" s="97" customFormat="1" ht="18.75" customHeight="1" x14ac:dyDescent="0.25">
      <c r="A103" s="74" t="s">
        <v>47</v>
      </c>
      <c r="B103" s="61"/>
      <c r="C103" s="64">
        <f>C100+C101*3.2+C102</f>
        <v>316485.40000000002</v>
      </c>
      <c r="D103" s="62"/>
      <c r="E103" s="62"/>
      <c r="F103" s="58"/>
    </row>
    <row r="104" spans="1:8" s="97" customFormat="1" ht="18.75" customHeight="1" x14ac:dyDescent="0.25">
      <c r="A104" s="75" t="s">
        <v>48</v>
      </c>
      <c r="B104" s="61"/>
      <c r="C104" s="61"/>
      <c r="D104" s="61"/>
      <c r="E104" s="61"/>
      <c r="F104" s="61"/>
    </row>
    <row r="105" spans="1:8" s="97" customFormat="1" ht="18.75" customHeight="1" x14ac:dyDescent="0.25">
      <c r="A105" s="66" t="s">
        <v>55</v>
      </c>
      <c r="B105" s="61"/>
      <c r="C105" s="60">
        <v>4000</v>
      </c>
      <c r="D105" s="60"/>
      <c r="E105" s="60"/>
      <c r="F105" s="60"/>
    </row>
    <row r="106" spans="1:8" ht="15.75" thickBot="1" x14ac:dyDescent="0.3">
      <c r="A106" s="109"/>
      <c r="B106" s="109"/>
      <c r="C106" s="127"/>
      <c r="D106" s="127"/>
      <c r="E106" s="127"/>
      <c r="F106" s="127"/>
      <c r="G106" s="97"/>
    </row>
    <row r="107" spans="1:8" x14ac:dyDescent="0.25">
      <c r="A107" s="117"/>
      <c r="B107" s="99"/>
      <c r="C107" s="106"/>
      <c r="D107" s="106"/>
      <c r="E107" s="106"/>
      <c r="F107" s="106"/>
      <c r="G107" s="97"/>
    </row>
    <row r="108" spans="1:8" ht="30" customHeight="1" x14ac:dyDescent="0.25">
      <c r="A108" s="128" t="s">
        <v>40</v>
      </c>
      <c r="B108" s="99"/>
      <c r="C108" s="60"/>
      <c r="D108" s="60"/>
      <c r="E108" s="60"/>
      <c r="F108" s="60"/>
      <c r="G108" s="97"/>
    </row>
    <row r="109" spans="1:8" x14ac:dyDescent="0.25">
      <c r="A109" s="78" t="s">
        <v>7</v>
      </c>
      <c r="B109" s="125"/>
      <c r="C109" s="125"/>
      <c r="D109" s="60"/>
      <c r="E109" s="60"/>
      <c r="F109" s="60"/>
      <c r="G109" s="97"/>
    </row>
    <row r="110" spans="1:8" x14ac:dyDescent="0.25">
      <c r="A110" s="82" t="s">
        <v>26</v>
      </c>
      <c r="B110" s="125"/>
      <c r="C110" s="125"/>
      <c r="D110" s="60"/>
      <c r="E110" s="60"/>
      <c r="F110" s="60"/>
      <c r="G110" s="97"/>
    </row>
    <row r="111" spans="1:8" s="97" customFormat="1" x14ac:dyDescent="0.25">
      <c r="A111" s="69" t="s">
        <v>36</v>
      </c>
      <c r="B111" s="99">
        <v>240</v>
      </c>
      <c r="C111" s="60">
        <v>2125</v>
      </c>
      <c r="D111" s="89">
        <v>8</v>
      </c>
      <c r="E111" s="60">
        <f>ROUND(F111/B111,0)</f>
        <v>71</v>
      </c>
      <c r="F111" s="60">
        <f>ROUND(C111*D111,0)</f>
        <v>17000</v>
      </c>
    </row>
    <row r="112" spans="1:8" s="97" customFormat="1" ht="18" customHeight="1" x14ac:dyDescent="0.25">
      <c r="A112" s="67" t="s">
        <v>37</v>
      </c>
      <c r="B112" s="99"/>
      <c r="C112" s="79">
        <f t="shared" ref="C112:F112" si="16">C111</f>
        <v>2125</v>
      </c>
      <c r="D112" s="123">
        <f t="shared" si="16"/>
        <v>8</v>
      </c>
      <c r="E112" s="79">
        <f t="shared" si="16"/>
        <v>71</v>
      </c>
      <c r="F112" s="79">
        <f t="shared" si="16"/>
        <v>17000</v>
      </c>
    </row>
    <row r="113" spans="1:8" s="97" customFormat="1" ht="18" customHeight="1" x14ac:dyDescent="0.25">
      <c r="A113" s="70" t="s">
        <v>29</v>
      </c>
      <c r="B113" s="99"/>
      <c r="C113" s="115">
        <f t="shared" ref="C113:F113" si="17">C112</f>
        <v>2125</v>
      </c>
      <c r="D113" s="124">
        <f t="shared" si="17"/>
        <v>8</v>
      </c>
      <c r="E113" s="115">
        <f t="shared" si="17"/>
        <v>71</v>
      </c>
      <c r="F113" s="115">
        <f t="shared" si="17"/>
        <v>17000</v>
      </c>
    </row>
    <row r="114" spans="1:8" s="97" customFormat="1" ht="18" customHeight="1" x14ac:dyDescent="0.25">
      <c r="A114" s="46" t="s">
        <v>43</v>
      </c>
      <c r="B114" s="61"/>
      <c r="C114" s="61"/>
      <c r="D114" s="61"/>
      <c r="E114" s="61"/>
      <c r="F114" s="61"/>
    </row>
    <row r="115" spans="1:8" s="97" customFormat="1" ht="18" customHeight="1" x14ac:dyDescent="0.25">
      <c r="A115" s="140" t="s">
        <v>44</v>
      </c>
      <c r="B115" s="141"/>
      <c r="C115" s="142">
        <v>55066</v>
      </c>
      <c r="D115" s="143"/>
      <c r="E115" s="143"/>
      <c r="F115" s="143"/>
      <c r="H115" s="94"/>
    </row>
    <row r="116" spans="1:8" s="97" customFormat="1" ht="18" customHeight="1" x14ac:dyDescent="0.25">
      <c r="A116" s="73" t="s">
        <v>45</v>
      </c>
      <c r="B116" s="61"/>
      <c r="C116" s="60">
        <v>65653</v>
      </c>
      <c r="D116" s="58"/>
      <c r="E116" s="58"/>
      <c r="F116" s="58"/>
    </row>
    <row r="117" spans="1:8" s="97" customFormat="1" ht="34.5" customHeight="1" x14ac:dyDescent="0.25">
      <c r="A117" s="73" t="s">
        <v>46</v>
      </c>
      <c r="B117" s="61"/>
      <c r="C117" s="60">
        <v>15562</v>
      </c>
      <c r="D117" s="58"/>
      <c r="E117" s="58"/>
      <c r="F117" s="58"/>
    </row>
    <row r="118" spans="1:8" s="97" customFormat="1" ht="18" customHeight="1" x14ac:dyDescent="0.25">
      <c r="A118" s="74" t="s">
        <v>47</v>
      </c>
      <c r="B118" s="61"/>
      <c r="C118" s="64">
        <f>C115+C116*3.2+C117</f>
        <v>280717.59999999998</v>
      </c>
      <c r="D118" s="62"/>
      <c r="E118" s="62"/>
      <c r="F118" s="58"/>
    </row>
    <row r="119" spans="1:8" ht="15.75" thickBot="1" x14ac:dyDescent="0.3">
      <c r="A119" s="109"/>
      <c r="B119" s="109"/>
      <c r="C119" s="129"/>
      <c r="D119" s="129"/>
      <c r="E119" s="129"/>
      <c r="F119" s="129"/>
      <c r="G119" s="97"/>
    </row>
    <row r="120" spans="1:8" x14ac:dyDescent="0.25">
      <c r="A120" s="130"/>
      <c r="B120" s="95"/>
      <c r="C120" s="106"/>
      <c r="D120" s="106"/>
      <c r="E120" s="106"/>
      <c r="F120" s="106"/>
      <c r="G120" s="97"/>
    </row>
    <row r="121" spans="1:8" x14ac:dyDescent="0.25">
      <c r="A121" s="98" t="s">
        <v>41</v>
      </c>
      <c r="B121" s="99"/>
      <c r="C121" s="60"/>
      <c r="D121" s="60"/>
      <c r="E121" s="60"/>
      <c r="F121" s="60"/>
      <c r="G121" s="97"/>
    </row>
    <row r="122" spans="1:8" x14ac:dyDescent="0.25">
      <c r="A122" s="78" t="s">
        <v>7</v>
      </c>
      <c r="B122" s="125"/>
      <c r="C122" s="125"/>
      <c r="D122" s="60"/>
      <c r="E122" s="60"/>
      <c r="F122" s="60"/>
      <c r="G122" s="97"/>
    </row>
    <row r="123" spans="1:8" x14ac:dyDescent="0.25">
      <c r="A123" s="82" t="s">
        <v>26</v>
      </c>
      <c r="B123" s="125"/>
      <c r="C123" s="125"/>
      <c r="D123" s="60"/>
      <c r="E123" s="60"/>
      <c r="F123" s="60"/>
      <c r="G123" s="97"/>
    </row>
    <row r="124" spans="1:8" x14ac:dyDescent="0.25">
      <c r="A124" s="69" t="s">
        <v>36</v>
      </c>
      <c r="B124" s="99">
        <v>240</v>
      </c>
      <c r="C124" s="60">
        <v>748</v>
      </c>
      <c r="D124" s="89">
        <v>8</v>
      </c>
      <c r="E124" s="60">
        <f>ROUND(F124/B124,0)</f>
        <v>25</v>
      </c>
      <c r="F124" s="60">
        <f>ROUND(C124*D124,0)</f>
        <v>5984</v>
      </c>
      <c r="G124" s="97"/>
    </row>
    <row r="125" spans="1:8" ht="17.25" customHeight="1" x14ac:dyDescent="0.25">
      <c r="A125" s="67" t="s">
        <v>37</v>
      </c>
      <c r="B125" s="99"/>
      <c r="C125" s="79">
        <f t="shared" ref="C125:F125" si="18">C124</f>
        <v>748</v>
      </c>
      <c r="D125" s="123">
        <f t="shared" si="18"/>
        <v>8</v>
      </c>
      <c r="E125" s="79">
        <f t="shared" si="18"/>
        <v>25</v>
      </c>
      <c r="F125" s="79">
        <f t="shared" si="18"/>
        <v>5984</v>
      </c>
      <c r="G125" s="97"/>
    </row>
    <row r="126" spans="1:8" ht="17.25" customHeight="1" x14ac:dyDescent="0.25">
      <c r="A126" s="70" t="s">
        <v>29</v>
      </c>
      <c r="B126" s="99"/>
      <c r="C126" s="115">
        <f t="shared" ref="C126:F126" si="19">C125</f>
        <v>748</v>
      </c>
      <c r="D126" s="124">
        <f t="shared" si="19"/>
        <v>8</v>
      </c>
      <c r="E126" s="115">
        <f t="shared" si="19"/>
        <v>25</v>
      </c>
      <c r="F126" s="115">
        <f t="shared" si="19"/>
        <v>5984</v>
      </c>
      <c r="G126" s="97"/>
    </row>
    <row r="127" spans="1:8" ht="17.25" customHeight="1" x14ac:dyDescent="0.25">
      <c r="A127" s="46" t="s">
        <v>43</v>
      </c>
      <c r="B127" s="61"/>
      <c r="C127" s="61"/>
      <c r="D127" s="61"/>
      <c r="E127" s="61"/>
      <c r="F127" s="61"/>
      <c r="G127" s="97"/>
    </row>
    <row r="128" spans="1:8" ht="17.25" customHeight="1" x14ac:dyDescent="0.25">
      <c r="A128" s="140" t="s">
        <v>44</v>
      </c>
      <c r="B128" s="141"/>
      <c r="C128" s="142">
        <v>65035</v>
      </c>
      <c r="D128" s="143"/>
      <c r="E128" s="143"/>
      <c r="F128" s="143"/>
      <c r="G128" s="97"/>
    </row>
    <row r="129" spans="1:7" ht="17.25" customHeight="1" x14ac:dyDescent="0.25">
      <c r="A129" s="73" t="s">
        <v>45</v>
      </c>
      <c r="B129" s="61"/>
      <c r="C129" s="60">
        <v>47001</v>
      </c>
      <c r="D129" s="58"/>
      <c r="E129" s="58"/>
      <c r="F129" s="58"/>
      <c r="G129" s="97"/>
    </row>
    <row r="130" spans="1:7" ht="34.5" customHeight="1" x14ac:dyDescent="0.25">
      <c r="A130" s="73" t="s">
        <v>46</v>
      </c>
      <c r="B130" s="61"/>
      <c r="C130" s="60">
        <v>11885</v>
      </c>
      <c r="D130" s="58"/>
      <c r="E130" s="58"/>
      <c r="F130" s="58"/>
      <c r="G130" s="97"/>
    </row>
    <row r="131" spans="1:7" ht="17.25" customHeight="1" x14ac:dyDescent="0.25">
      <c r="A131" s="74" t="s">
        <v>47</v>
      </c>
      <c r="B131" s="61"/>
      <c r="C131" s="64">
        <f>C128+C129*3.2+C130</f>
        <v>227323.2</v>
      </c>
      <c r="D131" s="62"/>
      <c r="E131" s="62"/>
      <c r="F131" s="58"/>
      <c r="G131" s="97"/>
    </row>
    <row r="132" spans="1:7" s="97" customFormat="1" thickBot="1" x14ac:dyDescent="0.25">
      <c r="A132" s="109"/>
      <c r="B132" s="109"/>
      <c r="C132" s="131"/>
      <c r="D132" s="131"/>
      <c r="E132" s="131"/>
      <c r="F132" s="131"/>
    </row>
    <row r="133" spans="1:7" x14ac:dyDescent="0.25">
      <c r="A133" s="117"/>
      <c r="B133" s="118"/>
      <c r="C133" s="106"/>
      <c r="D133" s="106"/>
      <c r="E133" s="106"/>
      <c r="F133" s="106"/>
      <c r="G133" s="97"/>
    </row>
    <row r="134" spans="1:7" x14ac:dyDescent="0.25">
      <c r="A134" s="98" t="s">
        <v>42</v>
      </c>
      <c r="B134" s="99"/>
      <c r="C134" s="60"/>
      <c r="D134" s="60"/>
      <c r="E134" s="60"/>
      <c r="F134" s="60"/>
      <c r="G134" s="97"/>
    </row>
    <row r="135" spans="1:7" x14ac:dyDescent="0.25">
      <c r="A135" s="78" t="s">
        <v>7</v>
      </c>
      <c r="B135" s="125"/>
      <c r="C135" s="125"/>
      <c r="D135" s="60"/>
      <c r="E135" s="60"/>
      <c r="F135" s="60"/>
      <c r="G135" s="97"/>
    </row>
    <row r="136" spans="1:7" x14ac:dyDescent="0.25">
      <c r="A136" s="82" t="s">
        <v>26</v>
      </c>
      <c r="B136" s="125"/>
      <c r="C136" s="125"/>
      <c r="D136" s="60"/>
      <c r="E136" s="60"/>
      <c r="F136" s="60"/>
      <c r="G136" s="97"/>
    </row>
    <row r="137" spans="1:7" x14ac:dyDescent="0.25">
      <c r="A137" s="69" t="s">
        <v>36</v>
      </c>
      <c r="B137" s="99">
        <v>240</v>
      </c>
      <c r="C137" s="60">
        <v>1014</v>
      </c>
      <c r="D137" s="89">
        <v>8</v>
      </c>
      <c r="E137" s="60">
        <f>ROUND(F137/B137,0)</f>
        <v>34</v>
      </c>
      <c r="F137" s="60">
        <f>ROUND(C137*D137,0)</f>
        <v>8112</v>
      </c>
      <c r="G137" s="97"/>
    </row>
    <row r="138" spans="1:7" ht="17.25" customHeight="1" x14ac:dyDescent="0.25">
      <c r="A138" s="67" t="s">
        <v>37</v>
      </c>
      <c r="B138" s="99"/>
      <c r="C138" s="79">
        <f t="shared" ref="C138:F138" si="20">C137</f>
        <v>1014</v>
      </c>
      <c r="D138" s="123">
        <f t="shared" si="20"/>
        <v>8</v>
      </c>
      <c r="E138" s="79">
        <f t="shared" si="20"/>
        <v>34</v>
      </c>
      <c r="F138" s="79">
        <f t="shared" si="20"/>
        <v>8112</v>
      </c>
      <c r="G138" s="97"/>
    </row>
    <row r="139" spans="1:7" ht="17.25" customHeight="1" x14ac:dyDescent="0.25">
      <c r="A139" s="70" t="s">
        <v>29</v>
      </c>
      <c r="B139" s="99"/>
      <c r="C139" s="115">
        <f t="shared" ref="C139:F139" si="21">C138</f>
        <v>1014</v>
      </c>
      <c r="D139" s="124">
        <f t="shared" si="21"/>
        <v>8</v>
      </c>
      <c r="E139" s="115">
        <f t="shared" si="21"/>
        <v>34</v>
      </c>
      <c r="F139" s="115">
        <f t="shared" si="21"/>
        <v>8112</v>
      </c>
      <c r="G139" s="97"/>
    </row>
    <row r="140" spans="1:7" ht="17.25" customHeight="1" x14ac:dyDescent="0.25">
      <c r="A140" s="46" t="s">
        <v>43</v>
      </c>
      <c r="B140" s="61"/>
      <c r="C140" s="60"/>
      <c r="D140" s="61"/>
      <c r="E140" s="61"/>
      <c r="F140" s="61"/>
      <c r="G140" s="97"/>
    </row>
    <row r="141" spans="1:7" ht="17.25" customHeight="1" x14ac:dyDescent="0.25">
      <c r="A141" s="140" t="s">
        <v>44</v>
      </c>
      <c r="B141" s="141"/>
      <c r="C141" s="142">
        <v>54157</v>
      </c>
      <c r="D141" s="143"/>
      <c r="E141" s="143"/>
      <c r="F141" s="143"/>
      <c r="G141" s="97"/>
    </row>
    <row r="142" spans="1:7" ht="17.25" customHeight="1" x14ac:dyDescent="0.25">
      <c r="A142" s="73" t="s">
        <v>45</v>
      </c>
      <c r="B142" s="61"/>
      <c r="C142" s="60">
        <v>44934</v>
      </c>
      <c r="D142" s="58"/>
      <c r="E142" s="58"/>
      <c r="F142" s="58"/>
      <c r="G142" s="97"/>
    </row>
    <row r="143" spans="1:7" ht="34.5" customHeight="1" x14ac:dyDescent="0.25">
      <c r="A143" s="73" t="s">
        <v>46</v>
      </c>
      <c r="B143" s="61"/>
      <c r="C143" s="60">
        <v>8415</v>
      </c>
      <c r="D143" s="58"/>
      <c r="E143" s="58"/>
      <c r="F143" s="58"/>
      <c r="G143" s="97"/>
    </row>
    <row r="144" spans="1:7" ht="17.25" customHeight="1" x14ac:dyDescent="0.25">
      <c r="A144" s="74" t="s">
        <v>47</v>
      </c>
      <c r="B144" s="61"/>
      <c r="C144" s="64">
        <f>C141+C142*3.2+C143</f>
        <v>206360.80000000002</v>
      </c>
      <c r="D144" s="62"/>
      <c r="E144" s="62"/>
      <c r="F144" s="58"/>
      <c r="G144" s="97"/>
    </row>
    <row r="145" spans="1:7" ht="17.25" customHeight="1" thickBot="1" x14ac:dyDescent="0.3">
      <c r="A145" s="109"/>
      <c r="B145" s="109"/>
      <c r="C145" s="109"/>
      <c r="D145" s="109"/>
      <c r="E145" s="131"/>
      <c r="F145" s="131"/>
      <c r="G145" s="97"/>
    </row>
    <row r="146" spans="1:7" ht="43.5" x14ac:dyDescent="0.25">
      <c r="A146" s="204" t="s">
        <v>121</v>
      </c>
      <c r="B146" s="205"/>
      <c r="C146" s="106"/>
      <c r="D146" s="106"/>
      <c r="E146" s="106"/>
      <c r="F146" s="106"/>
    </row>
    <row r="147" spans="1:7" x14ac:dyDescent="0.25">
      <c r="A147" s="100" t="s">
        <v>5</v>
      </c>
      <c r="B147" s="206"/>
      <c r="C147" s="60"/>
      <c r="D147" s="207"/>
      <c r="E147" s="60"/>
      <c r="F147" s="60"/>
    </row>
    <row r="148" spans="1:7" x14ac:dyDescent="0.25">
      <c r="A148" s="59" t="s">
        <v>25</v>
      </c>
      <c r="B148" s="208">
        <v>340</v>
      </c>
      <c r="C148" s="60">
        <v>535</v>
      </c>
      <c r="D148" s="209">
        <v>8.9</v>
      </c>
      <c r="E148" s="60">
        <f t="shared" ref="E148:E159" si="22">ROUND(F148/B148,0)</f>
        <v>14</v>
      </c>
      <c r="F148" s="60">
        <f t="shared" ref="F148:F159" si="23">ROUND(C148*D148,0)</f>
        <v>4762</v>
      </c>
    </row>
    <row r="149" spans="1:7" x14ac:dyDescent="0.25">
      <c r="A149" s="59" t="s">
        <v>23</v>
      </c>
      <c r="B149" s="208">
        <v>340</v>
      </c>
      <c r="C149" s="142">
        <v>137</v>
      </c>
      <c r="D149" s="209">
        <v>12.4</v>
      </c>
      <c r="E149" s="60">
        <f t="shared" si="22"/>
        <v>5</v>
      </c>
      <c r="F149" s="60">
        <f t="shared" si="23"/>
        <v>1699</v>
      </c>
    </row>
    <row r="150" spans="1:7" x14ac:dyDescent="0.25">
      <c r="A150" s="59" t="s">
        <v>11</v>
      </c>
      <c r="B150" s="208">
        <v>340</v>
      </c>
      <c r="C150" s="60">
        <v>165</v>
      </c>
      <c r="D150" s="209">
        <v>6.1</v>
      </c>
      <c r="E150" s="60">
        <f t="shared" si="22"/>
        <v>3</v>
      </c>
      <c r="F150" s="60">
        <f t="shared" si="23"/>
        <v>1007</v>
      </c>
    </row>
    <row r="151" spans="1:7" x14ac:dyDescent="0.25">
      <c r="A151" s="59" t="s">
        <v>67</v>
      </c>
      <c r="B151" s="208">
        <v>340</v>
      </c>
      <c r="C151" s="60">
        <v>1250</v>
      </c>
      <c r="D151" s="209">
        <v>11</v>
      </c>
      <c r="E151" s="60">
        <f t="shared" si="22"/>
        <v>40</v>
      </c>
      <c r="F151" s="60">
        <f t="shared" si="23"/>
        <v>13750</v>
      </c>
    </row>
    <row r="152" spans="1:7" x14ac:dyDescent="0.25">
      <c r="A152" s="59" t="s">
        <v>76</v>
      </c>
      <c r="B152" s="208">
        <v>340</v>
      </c>
      <c r="C152" s="60">
        <v>1140</v>
      </c>
      <c r="D152" s="209">
        <v>12</v>
      </c>
      <c r="E152" s="60">
        <f t="shared" si="22"/>
        <v>40</v>
      </c>
      <c r="F152" s="60">
        <f t="shared" si="23"/>
        <v>13680</v>
      </c>
    </row>
    <row r="153" spans="1:7" x14ac:dyDescent="0.25">
      <c r="A153" s="59" t="s">
        <v>15</v>
      </c>
      <c r="B153" s="208">
        <v>340</v>
      </c>
      <c r="C153" s="60">
        <v>25</v>
      </c>
      <c r="D153" s="209">
        <v>13.9</v>
      </c>
      <c r="E153" s="60">
        <f t="shared" si="22"/>
        <v>1</v>
      </c>
      <c r="F153" s="60">
        <f t="shared" si="23"/>
        <v>348</v>
      </c>
    </row>
    <row r="154" spans="1:7" x14ac:dyDescent="0.25">
      <c r="A154" s="59" t="s">
        <v>78</v>
      </c>
      <c r="B154" s="208">
        <v>340</v>
      </c>
      <c r="C154" s="60">
        <v>130</v>
      </c>
      <c r="D154" s="209">
        <v>13.4</v>
      </c>
      <c r="E154" s="60">
        <f t="shared" si="22"/>
        <v>5</v>
      </c>
      <c r="F154" s="60">
        <f t="shared" si="23"/>
        <v>1742</v>
      </c>
    </row>
    <row r="155" spans="1:7" x14ac:dyDescent="0.25">
      <c r="A155" s="59" t="s">
        <v>10</v>
      </c>
      <c r="B155" s="208">
        <v>340</v>
      </c>
      <c r="C155" s="60">
        <v>100</v>
      </c>
      <c r="D155" s="209">
        <v>11</v>
      </c>
      <c r="E155" s="60">
        <f t="shared" si="22"/>
        <v>3</v>
      </c>
      <c r="F155" s="60">
        <f t="shared" si="23"/>
        <v>1100</v>
      </c>
    </row>
    <row r="156" spans="1:7" x14ac:dyDescent="0.25">
      <c r="A156" s="59" t="s">
        <v>74</v>
      </c>
      <c r="B156" s="208">
        <v>340</v>
      </c>
      <c r="C156" s="60">
        <v>180</v>
      </c>
      <c r="D156" s="209">
        <v>9.8000000000000007</v>
      </c>
      <c r="E156" s="60">
        <f t="shared" si="22"/>
        <v>5</v>
      </c>
      <c r="F156" s="60">
        <f t="shared" si="23"/>
        <v>1764</v>
      </c>
    </row>
    <row r="157" spans="1:7" x14ac:dyDescent="0.25">
      <c r="A157" s="76" t="s">
        <v>73</v>
      </c>
      <c r="B157" s="208">
        <v>340</v>
      </c>
      <c r="C157" s="60">
        <v>79</v>
      </c>
      <c r="D157" s="209">
        <v>11</v>
      </c>
      <c r="E157" s="60">
        <f t="shared" si="22"/>
        <v>3</v>
      </c>
      <c r="F157" s="60">
        <f t="shared" si="23"/>
        <v>869</v>
      </c>
    </row>
    <row r="158" spans="1:7" x14ac:dyDescent="0.25">
      <c r="A158" s="76" t="s">
        <v>72</v>
      </c>
      <c r="B158" s="208">
        <v>340</v>
      </c>
      <c r="C158" s="60">
        <v>150</v>
      </c>
      <c r="D158" s="209">
        <v>15.2</v>
      </c>
      <c r="E158" s="60">
        <f t="shared" si="22"/>
        <v>7</v>
      </c>
      <c r="F158" s="60">
        <f t="shared" si="23"/>
        <v>2280</v>
      </c>
    </row>
    <row r="159" spans="1:7" x14ac:dyDescent="0.25">
      <c r="A159" s="210" t="s">
        <v>79</v>
      </c>
      <c r="B159" s="208">
        <v>340</v>
      </c>
      <c r="C159" s="60">
        <v>120</v>
      </c>
      <c r="D159" s="209">
        <v>11</v>
      </c>
      <c r="E159" s="60">
        <f t="shared" si="22"/>
        <v>4</v>
      </c>
      <c r="F159" s="60">
        <f t="shared" si="23"/>
        <v>1320</v>
      </c>
    </row>
    <row r="160" spans="1:7" x14ac:dyDescent="0.25">
      <c r="A160" s="132" t="s">
        <v>6</v>
      </c>
      <c r="B160" s="211">
        <v>340</v>
      </c>
      <c r="C160" s="64">
        <f>SUM(C148:C159)</f>
        <v>4011</v>
      </c>
      <c r="D160" s="63">
        <f>F160/C160</f>
        <v>11.049862877088009</v>
      </c>
      <c r="E160" s="64">
        <f>SUM(E148:E159)</f>
        <v>130</v>
      </c>
      <c r="F160" s="64">
        <f>SUM(F148:F159)</f>
        <v>44321</v>
      </c>
    </row>
    <row r="161" spans="1:6" ht="15.75" x14ac:dyDescent="0.25">
      <c r="A161" s="155" t="s">
        <v>7</v>
      </c>
      <c r="B161" s="60"/>
      <c r="C161" s="193"/>
      <c r="D161" s="193"/>
      <c r="E161" s="193"/>
      <c r="F161" s="64"/>
    </row>
    <row r="162" spans="1:6" x14ac:dyDescent="0.25">
      <c r="A162" s="78" t="s">
        <v>35</v>
      </c>
      <c r="B162" s="193"/>
      <c r="C162" s="194"/>
      <c r="D162" s="193"/>
      <c r="E162" s="194"/>
      <c r="F162" s="64"/>
    </row>
    <row r="163" spans="1:6" x14ac:dyDescent="0.25">
      <c r="A163" s="66" t="s">
        <v>77</v>
      </c>
      <c r="B163" s="193">
        <v>340</v>
      </c>
      <c r="C163" s="60">
        <v>60</v>
      </c>
      <c r="D163" s="195">
        <v>6</v>
      </c>
      <c r="E163" s="60">
        <f t="shared" ref="E163:E168" si="24">ROUND(F163/B163,0)</f>
        <v>1</v>
      </c>
      <c r="F163" s="60">
        <f t="shared" ref="F163:F168" si="25">C163*D163</f>
        <v>360</v>
      </c>
    </row>
    <row r="164" spans="1:6" x14ac:dyDescent="0.25">
      <c r="A164" s="66" t="s">
        <v>76</v>
      </c>
      <c r="B164" s="193">
        <v>340</v>
      </c>
      <c r="C164" s="60">
        <v>120</v>
      </c>
      <c r="D164" s="195">
        <v>12</v>
      </c>
      <c r="E164" s="60">
        <f t="shared" si="24"/>
        <v>4</v>
      </c>
      <c r="F164" s="60">
        <f t="shared" si="25"/>
        <v>1440</v>
      </c>
    </row>
    <row r="165" spans="1:6" x14ac:dyDescent="0.25">
      <c r="A165" s="66" t="s">
        <v>10</v>
      </c>
      <c r="B165" s="193">
        <v>340</v>
      </c>
      <c r="C165" s="60">
        <v>30</v>
      </c>
      <c r="D165" s="195">
        <v>11</v>
      </c>
      <c r="E165" s="60">
        <f t="shared" si="24"/>
        <v>1</v>
      </c>
      <c r="F165" s="60">
        <f t="shared" si="25"/>
        <v>330</v>
      </c>
    </row>
    <row r="166" spans="1:6" x14ac:dyDescent="0.25">
      <c r="A166" s="66" t="s">
        <v>15</v>
      </c>
      <c r="B166" s="193">
        <v>340</v>
      </c>
      <c r="C166" s="60">
        <v>50</v>
      </c>
      <c r="D166" s="195">
        <v>12</v>
      </c>
      <c r="E166" s="60">
        <f t="shared" si="24"/>
        <v>2</v>
      </c>
      <c r="F166" s="60">
        <f t="shared" si="25"/>
        <v>600</v>
      </c>
    </row>
    <row r="167" spans="1:6" x14ac:dyDescent="0.25">
      <c r="A167" s="66" t="s">
        <v>111</v>
      </c>
      <c r="B167" s="193">
        <v>340</v>
      </c>
      <c r="C167" s="60">
        <v>60</v>
      </c>
      <c r="D167" s="195">
        <v>8</v>
      </c>
      <c r="E167" s="60">
        <f t="shared" si="24"/>
        <v>1</v>
      </c>
      <c r="F167" s="60">
        <f t="shared" si="25"/>
        <v>480</v>
      </c>
    </row>
    <row r="168" spans="1:6" x14ac:dyDescent="0.25">
      <c r="A168" s="66" t="s">
        <v>79</v>
      </c>
      <c r="B168" s="193">
        <v>340</v>
      </c>
      <c r="C168" s="60">
        <v>70</v>
      </c>
      <c r="D168" s="195">
        <v>10.5</v>
      </c>
      <c r="E168" s="60">
        <f t="shared" si="24"/>
        <v>2</v>
      </c>
      <c r="F168" s="60">
        <f t="shared" si="25"/>
        <v>735</v>
      </c>
    </row>
    <row r="169" spans="1:6" x14ac:dyDescent="0.25">
      <c r="A169" s="67" t="s">
        <v>8</v>
      </c>
      <c r="B169" s="193"/>
      <c r="C169" s="79">
        <f>SUM(C163:C168)</f>
        <v>390</v>
      </c>
      <c r="D169" s="63">
        <f>F169/C169</f>
        <v>10.115384615384615</v>
      </c>
      <c r="E169" s="212">
        <f>SUM(E163:E168)</f>
        <v>11</v>
      </c>
      <c r="F169" s="64">
        <f>SUM(F163:F168)</f>
        <v>3945</v>
      </c>
    </row>
    <row r="170" spans="1:6" x14ac:dyDescent="0.25">
      <c r="A170" s="82" t="s">
        <v>26</v>
      </c>
      <c r="B170" s="193"/>
      <c r="C170" s="79"/>
      <c r="D170" s="63"/>
      <c r="E170" s="213"/>
      <c r="F170" s="64"/>
    </row>
    <row r="171" spans="1:6" x14ac:dyDescent="0.25">
      <c r="A171" s="69" t="s">
        <v>36</v>
      </c>
      <c r="B171" s="214">
        <v>240</v>
      </c>
      <c r="C171" s="215">
        <v>240</v>
      </c>
      <c r="D171" s="216">
        <v>8</v>
      </c>
      <c r="E171" s="60">
        <f>ROUND(F171/B171,0)</f>
        <v>8</v>
      </c>
      <c r="F171" s="215">
        <f>ROUND(C171*D171,0)</f>
        <v>1920</v>
      </c>
    </row>
    <row r="172" spans="1:6" x14ac:dyDescent="0.25">
      <c r="A172" s="59" t="s">
        <v>25</v>
      </c>
      <c r="B172" s="214">
        <v>240</v>
      </c>
      <c r="C172" s="215">
        <v>180</v>
      </c>
      <c r="D172" s="217">
        <v>3</v>
      </c>
      <c r="E172" s="60">
        <f>ROUND(F172/B172,0)</f>
        <v>2</v>
      </c>
      <c r="F172" s="215">
        <f>ROUND(C172*D172,0)</f>
        <v>540</v>
      </c>
    </row>
    <row r="173" spans="1:6" x14ac:dyDescent="0.25">
      <c r="A173" s="218" t="s">
        <v>37</v>
      </c>
      <c r="B173" s="219"/>
      <c r="C173" s="220">
        <f>C171+C172</f>
        <v>420</v>
      </c>
      <c r="D173" s="63">
        <f>F173/C173</f>
        <v>5.8571428571428568</v>
      </c>
      <c r="E173" s="212">
        <f t="shared" ref="E173:F173" si="26">E171+E172</f>
        <v>10</v>
      </c>
      <c r="F173" s="221">
        <f t="shared" si="26"/>
        <v>2460</v>
      </c>
    </row>
    <row r="174" spans="1:6" ht="28.5" x14ac:dyDescent="0.25">
      <c r="A174" s="196" t="s">
        <v>29</v>
      </c>
      <c r="B174" s="222"/>
      <c r="C174" s="223">
        <f>C169+C173</f>
        <v>810</v>
      </c>
      <c r="D174" s="63">
        <f>F174/C174</f>
        <v>7.9074074074074074</v>
      </c>
      <c r="E174" s="223">
        <f t="shared" ref="E174:F174" si="27">E169+E173</f>
        <v>21</v>
      </c>
      <c r="F174" s="223">
        <f t="shared" si="27"/>
        <v>6405</v>
      </c>
    </row>
    <row r="175" spans="1:6" ht="15.75" x14ac:dyDescent="0.25">
      <c r="A175" s="224" t="s">
        <v>80</v>
      </c>
      <c r="B175" s="211"/>
      <c r="C175" s="225">
        <v>2700</v>
      </c>
      <c r="D175" s="225"/>
      <c r="E175" s="225"/>
      <c r="F175" s="225"/>
    </row>
    <row r="176" spans="1:6" x14ac:dyDescent="0.25">
      <c r="A176" s="46" t="s">
        <v>43</v>
      </c>
      <c r="B176" s="211"/>
      <c r="C176" s="225"/>
      <c r="D176" s="225"/>
      <c r="E176" s="225"/>
      <c r="F176" s="225"/>
    </row>
    <row r="177" spans="1:6" x14ac:dyDescent="0.25">
      <c r="A177" s="166" t="s">
        <v>122</v>
      </c>
      <c r="B177" s="225"/>
      <c r="C177" s="212">
        <f>C178+C179*3.2+C180</f>
        <v>12180.2</v>
      </c>
      <c r="D177" s="225"/>
      <c r="E177" s="225"/>
      <c r="F177" s="225"/>
    </row>
    <row r="178" spans="1:6" x14ac:dyDescent="0.25">
      <c r="A178" s="72" t="s">
        <v>44</v>
      </c>
      <c r="B178" s="225"/>
      <c r="C178" s="60">
        <v>1971</v>
      </c>
      <c r="D178" s="225"/>
      <c r="E178" s="225"/>
      <c r="F178" s="225"/>
    </row>
    <row r="179" spans="1:6" x14ac:dyDescent="0.25">
      <c r="A179" s="73" t="s">
        <v>45</v>
      </c>
      <c r="B179" s="225"/>
      <c r="C179" s="60">
        <v>2946</v>
      </c>
      <c r="D179" s="225"/>
      <c r="E179" s="225"/>
      <c r="F179" s="225"/>
    </row>
    <row r="180" spans="1:6" ht="30" x14ac:dyDescent="0.25">
      <c r="A180" s="73" t="s">
        <v>46</v>
      </c>
      <c r="B180" s="225"/>
      <c r="C180" s="60">
        <v>782</v>
      </c>
      <c r="D180" s="225"/>
      <c r="E180" s="225"/>
      <c r="F180" s="225"/>
    </row>
    <row r="181" spans="1:6" x14ac:dyDescent="0.25">
      <c r="A181" s="166" t="s">
        <v>82</v>
      </c>
      <c r="B181" s="226"/>
      <c r="C181" s="227">
        <f>C182+C183*3.2+C184</f>
        <v>3651</v>
      </c>
      <c r="D181" s="225"/>
      <c r="E181" s="225"/>
      <c r="F181" s="225"/>
    </row>
    <row r="182" spans="1:6" x14ac:dyDescent="0.25">
      <c r="A182" s="72" t="s">
        <v>44</v>
      </c>
      <c r="B182" s="61"/>
      <c r="C182" s="58">
        <v>3651</v>
      </c>
      <c r="D182" s="225"/>
      <c r="E182" s="225"/>
      <c r="F182" s="225"/>
    </row>
    <row r="183" spans="1:6" x14ac:dyDescent="0.25">
      <c r="A183" s="73" t="s">
        <v>45</v>
      </c>
      <c r="B183" s="61"/>
      <c r="C183" s="58"/>
      <c r="D183" s="58"/>
      <c r="E183" s="225"/>
      <c r="F183" s="225"/>
    </row>
    <row r="184" spans="1:6" ht="30" x14ac:dyDescent="0.25">
      <c r="A184" s="73" t="s">
        <v>46</v>
      </c>
      <c r="B184" s="61"/>
      <c r="C184" s="58"/>
      <c r="D184" s="58"/>
      <c r="E184" s="225"/>
      <c r="F184" s="58"/>
    </row>
    <row r="185" spans="1:6" x14ac:dyDescent="0.25">
      <c r="A185" s="74" t="s">
        <v>47</v>
      </c>
      <c r="B185" s="61"/>
      <c r="C185" s="64">
        <f>C177+C181</f>
        <v>15831.2</v>
      </c>
      <c r="D185" s="62"/>
      <c r="E185" s="62"/>
      <c r="F185" s="58"/>
    </row>
    <row r="186" spans="1:6" ht="15.75" x14ac:dyDescent="0.25">
      <c r="A186" s="75" t="s">
        <v>48</v>
      </c>
      <c r="B186" s="61"/>
      <c r="C186" s="58"/>
      <c r="D186" s="58"/>
      <c r="E186" s="58"/>
      <c r="F186" s="58"/>
    </row>
    <row r="187" spans="1:6" x14ac:dyDescent="0.25">
      <c r="A187" s="193" t="s">
        <v>83</v>
      </c>
      <c r="B187" s="61"/>
      <c r="C187" s="60">
        <v>300</v>
      </c>
      <c r="D187" s="58"/>
      <c r="E187" s="58"/>
      <c r="F187" s="58"/>
    </row>
    <row r="188" spans="1:6" ht="15.75" thickBot="1" x14ac:dyDescent="0.3">
      <c r="A188" s="228"/>
      <c r="B188" s="229"/>
      <c r="C188" s="230"/>
      <c r="D188" s="230"/>
      <c r="E188" s="230"/>
      <c r="F188" s="230"/>
    </row>
    <row r="189" spans="1:6" ht="15.75" x14ac:dyDescent="0.25">
      <c r="A189" s="86" t="s">
        <v>123</v>
      </c>
      <c r="B189" s="208"/>
      <c r="C189" s="208"/>
      <c r="D189" s="208"/>
      <c r="E189" s="208"/>
      <c r="F189" s="208"/>
    </row>
    <row r="190" spans="1:6" x14ac:dyDescent="0.25">
      <c r="A190" s="46" t="s">
        <v>43</v>
      </c>
      <c r="B190" s="208"/>
      <c r="C190" s="208"/>
      <c r="D190" s="208"/>
      <c r="E190" s="208"/>
      <c r="F190" s="208"/>
    </row>
    <row r="191" spans="1:6" x14ac:dyDescent="0.25">
      <c r="A191" s="191" t="s">
        <v>48</v>
      </c>
      <c r="B191" s="208"/>
      <c r="C191" s="208"/>
      <c r="D191" s="208"/>
      <c r="E191" s="208"/>
      <c r="F191" s="208"/>
    </row>
    <row r="192" spans="1:6" x14ac:dyDescent="0.25">
      <c r="A192" s="167" t="s">
        <v>83</v>
      </c>
      <c r="B192" s="208"/>
      <c r="C192" s="208">
        <v>20</v>
      </c>
      <c r="D192" s="208"/>
      <c r="E192" s="208"/>
      <c r="F192" s="208"/>
    </row>
    <row r="193" spans="1:6" x14ac:dyDescent="0.25">
      <c r="A193" s="262" t="s">
        <v>96</v>
      </c>
      <c r="B193" s="265"/>
      <c r="C193" s="265">
        <v>1233</v>
      </c>
      <c r="D193" s="265"/>
      <c r="E193" s="265"/>
      <c r="F193" s="265"/>
    </row>
    <row r="194" spans="1:6" ht="15.75" thickBot="1" x14ac:dyDescent="0.3">
      <c r="A194" s="109"/>
      <c r="B194" s="109"/>
      <c r="C194" s="109"/>
      <c r="D194" s="109"/>
      <c r="E194" s="109"/>
      <c r="F194" s="109"/>
    </row>
  </sheetData>
  <mergeCells count="6">
    <mergeCell ref="A2:F2"/>
    <mergeCell ref="B4:B6"/>
    <mergeCell ref="F4:F6"/>
    <mergeCell ref="D4:D6"/>
    <mergeCell ref="E4:E6"/>
    <mergeCell ref="C4:C6"/>
  </mergeCells>
  <pageMargins left="0.74803149606299213" right="0" top="0.31496062992125984" bottom="0.31496062992125984" header="0" footer="0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80"/>
  <sheetViews>
    <sheetView view="pageBreakPreview" topLeftCell="A7" zoomScale="80" zoomScaleNormal="115" zoomScaleSheetLayoutView="80" workbookViewId="0">
      <selection activeCell="C33" sqref="C33"/>
    </sheetView>
  </sheetViews>
  <sheetFormatPr defaultColWidth="15.7109375" defaultRowHeight="15" x14ac:dyDescent="0.25"/>
  <cols>
    <col min="1" max="1" width="45.28515625" style="50" customWidth="1"/>
    <col min="2" max="2" width="11.28515625" style="50" customWidth="1"/>
    <col min="3" max="3" width="14.140625" style="50" customWidth="1"/>
    <col min="4" max="4" width="12.7109375" style="50" customWidth="1"/>
    <col min="5" max="5" width="11.7109375" style="50" customWidth="1"/>
    <col min="6" max="6" width="11.5703125" style="50" customWidth="1"/>
    <col min="7" max="16384" width="15.7109375" style="50"/>
  </cols>
  <sheetData>
    <row r="1" spans="1:6" ht="10.5" customHeight="1" x14ac:dyDescent="0.25"/>
    <row r="2" spans="1:6" s="49" customFormat="1" ht="33.75" customHeight="1" x14ac:dyDescent="0.25">
      <c r="A2" s="288" t="s">
        <v>64</v>
      </c>
      <c r="B2" s="288"/>
      <c r="C2" s="288"/>
      <c r="D2" s="288"/>
      <c r="E2" s="288"/>
      <c r="F2" s="288"/>
    </row>
    <row r="3" spans="1:6" ht="11.25" customHeight="1" thickBot="1" x14ac:dyDescent="0.3"/>
    <row r="4" spans="1:6" ht="33.75" customHeight="1" x14ac:dyDescent="0.25">
      <c r="A4" s="51" t="s">
        <v>63</v>
      </c>
      <c r="B4" s="289" t="s">
        <v>1</v>
      </c>
      <c r="C4" s="289" t="s">
        <v>38</v>
      </c>
      <c r="D4" s="289" t="s">
        <v>0</v>
      </c>
      <c r="E4" s="289" t="s">
        <v>2</v>
      </c>
      <c r="F4" s="292" t="s">
        <v>3</v>
      </c>
    </row>
    <row r="5" spans="1:6" ht="19.5" customHeight="1" x14ac:dyDescent="0.25">
      <c r="A5" s="52"/>
      <c r="B5" s="290"/>
      <c r="C5" s="290"/>
      <c r="D5" s="290"/>
      <c r="E5" s="290"/>
      <c r="F5" s="293"/>
    </row>
    <row r="6" spans="1:6" ht="34.5" customHeight="1" thickBot="1" x14ac:dyDescent="0.3">
      <c r="A6" s="53" t="s">
        <v>4</v>
      </c>
      <c r="B6" s="291"/>
      <c r="C6" s="291"/>
      <c r="D6" s="291"/>
      <c r="E6" s="291"/>
      <c r="F6" s="294"/>
    </row>
    <row r="7" spans="1:6" ht="15.75" thickBot="1" x14ac:dyDescent="0.3">
      <c r="A7" s="54">
        <v>1</v>
      </c>
      <c r="B7" s="55">
        <v>2</v>
      </c>
      <c r="C7" s="56">
        <v>3</v>
      </c>
      <c r="D7" s="56">
        <v>4</v>
      </c>
      <c r="E7" s="56">
        <v>5</v>
      </c>
      <c r="F7" s="56">
        <v>6</v>
      </c>
    </row>
    <row r="8" spans="1:6" ht="21" customHeight="1" x14ac:dyDescent="0.25">
      <c r="A8" s="86" t="s">
        <v>27</v>
      </c>
      <c r="B8" s="83"/>
      <c r="C8" s="96"/>
      <c r="D8" s="96"/>
      <c r="E8" s="96"/>
      <c r="F8" s="96"/>
    </row>
    <row r="9" spans="1:6" x14ac:dyDescent="0.25">
      <c r="A9" s="77" t="s">
        <v>5</v>
      </c>
      <c r="B9" s="57"/>
      <c r="C9" s="60"/>
      <c r="D9" s="60"/>
      <c r="E9" s="60"/>
      <c r="F9" s="60"/>
    </row>
    <row r="10" spans="1:6" x14ac:dyDescent="0.25">
      <c r="A10" s="59" t="s">
        <v>16</v>
      </c>
      <c r="B10" s="133">
        <v>340</v>
      </c>
      <c r="C10" s="60">
        <v>1260</v>
      </c>
      <c r="D10" s="134">
        <v>11</v>
      </c>
      <c r="E10" s="60">
        <f t="shared" ref="E10:E20" si="0">ROUND(F10/B10,0)</f>
        <v>41</v>
      </c>
      <c r="F10" s="60">
        <f t="shared" ref="F10:F20" si="1">ROUND(C10*D10,0)</f>
        <v>13860</v>
      </c>
    </row>
    <row r="11" spans="1:6" x14ac:dyDescent="0.25">
      <c r="A11" s="59" t="s">
        <v>17</v>
      </c>
      <c r="B11" s="133">
        <v>340</v>
      </c>
      <c r="C11" s="60">
        <v>210</v>
      </c>
      <c r="D11" s="134">
        <v>11</v>
      </c>
      <c r="E11" s="60">
        <f t="shared" si="0"/>
        <v>7</v>
      </c>
      <c r="F11" s="60">
        <f t="shared" si="1"/>
        <v>2310</v>
      </c>
    </row>
    <row r="12" spans="1:6" x14ac:dyDescent="0.25">
      <c r="A12" s="59" t="s">
        <v>18</v>
      </c>
      <c r="B12" s="133">
        <v>340</v>
      </c>
      <c r="C12" s="60">
        <v>600</v>
      </c>
      <c r="D12" s="134">
        <v>13</v>
      </c>
      <c r="E12" s="60">
        <f t="shared" si="0"/>
        <v>23</v>
      </c>
      <c r="F12" s="60">
        <f t="shared" si="1"/>
        <v>7800</v>
      </c>
    </row>
    <row r="13" spans="1:6" x14ac:dyDescent="0.25">
      <c r="A13" s="59" t="s">
        <v>15</v>
      </c>
      <c r="B13" s="133">
        <v>340</v>
      </c>
      <c r="C13" s="60">
        <v>350</v>
      </c>
      <c r="D13" s="134">
        <v>11.8</v>
      </c>
      <c r="E13" s="60">
        <f t="shared" si="0"/>
        <v>12</v>
      </c>
      <c r="F13" s="60">
        <f t="shared" si="1"/>
        <v>4130</v>
      </c>
    </row>
    <row r="14" spans="1:6" x14ac:dyDescent="0.25">
      <c r="A14" s="59" t="s">
        <v>19</v>
      </c>
      <c r="B14" s="133">
        <v>340</v>
      </c>
      <c r="C14" s="60">
        <v>1250</v>
      </c>
      <c r="D14" s="134">
        <v>12</v>
      </c>
      <c r="E14" s="60">
        <f t="shared" si="0"/>
        <v>44</v>
      </c>
      <c r="F14" s="60">
        <f t="shared" si="1"/>
        <v>15000</v>
      </c>
    </row>
    <row r="15" spans="1:6" x14ac:dyDescent="0.25">
      <c r="A15" s="59" t="s">
        <v>25</v>
      </c>
      <c r="B15" s="133">
        <v>340</v>
      </c>
      <c r="C15" s="60">
        <v>1100</v>
      </c>
      <c r="D15" s="134">
        <v>8.9</v>
      </c>
      <c r="E15" s="60">
        <f t="shared" si="0"/>
        <v>29</v>
      </c>
      <c r="F15" s="60">
        <f t="shared" si="1"/>
        <v>9790</v>
      </c>
    </row>
    <row r="16" spans="1:6" x14ac:dyDescent="0.25">
      <c r="A16" s="59" t="s">
        <v>23</v>
      </c>
      <c r="B16" s="133">
        <v>340</v>
      </c>
      <c r="C16" s="60">
        <v>395</v>
      </c>
      <c r="D16" s="134">
        <v>12.4</v>
      </c>
      <c r="E16" s="60">
        <f t="shared" si="0"/>
        <v>14</v>
      </c>
      <c r="F16" s="60">
        <f t="shared" si="1"/>
        <v>4898</v>
      </c>
    </row>
    <row r="17" spans="1:109" x14ac:dyDescent="0.25">
      <c r="A17" s="59" t="s">
        <v>24</v>
      </c>
      <c r="B17" s="133">
        <v>340</v>
      </c>
      <c r="C17" s="60">
        <v>170</v>
      </c>
      <c r="D17" s="134">
        <v>17.399999999999999</v>
      </c>
      <c r="E17" s="60">
        <f t="shared" si="0"/>
        <v>9</v>
      </c>
      <c r="F17" s="60">
        <f t="shared" si="1"/>
        <v>2958</v>
      </c>
    </row>
    <row r="18" spans="1:109" x14ac:dyDescent="0.25">
      <c r="A18" s="59" t="s">
        <v>20</v>
      </c>
      <c r="B18" s="133">
        <v>340</v>
      </c>
      <c r="C18" s="60">
        <v>65</v>
      </c>
      <c r="D18" s="134">
        <v>15.6</v>
      </c>
      <c r="E18" s="60">
        <f t="shared" si="0"/>
        <v>3</v>
      </c>
      <c r="F18" s="60">
        <f t="shared" si="1"/>
        <v>1014</v>
      </c>
    </row>
    <row r="19" spans="1:109" x14ac:dyDescent="0.25">
      <c r="A19" s="59" t="s">
        <v>21</v>
      </c>
      <c r="B19" s="133">
        <v>340</v>
      </c>
      <c r="C19" s="60">
        <v>1010</v>
      </c>
      <c r="D19" s="134">
        <v>9.5</v>
      </c>
      <c r="E19" s="60">
        <f t="shared" si="0"/>
        <v>28</v>
      </c>
      <c r="F19" s="60">
        <f t="shared" si="1"/>
        <v>9595</v>
      </c>
    </row>
    <row r="20" spans="1:109" x14ac:dyDescent="0.25">
      <c r="A20" s="59" t="s">
        <v>22</v>
      </c>
      <c r="B20" s="133">
        <v>320</v>
      </c>
      <c r="C20" s="60">
        <v>1270</v>
      </c>
      <c r="D20" s="134">
        <v>10</v>
      </c>
      <c r="E20" s="60">
        <f t="shared" si="0"/>
        <v>40</v>
      </c>
      <c r="F20" s="60">
        <f t="shared" si="1"/>
        <v>12700</v>
      </c>
    </row>
    <row r="21" spans="1:109" s="65" customFormat="1" ht="16.5" customHeight="1" x14ac:dyDescent="0.25">
      <c r="A21" s="132" t="s">
        <v>6</v>
      </c>
      <c r="B21" s="80"/>
      <c r="C21" s="64">
        <f>SUM(C10:C20)</f>
        <v>7680</v>
      </c>
      <c r="D21" s="63">
        <f>F21/C21</f>
        <v>10.944661458333334</v>
      </c>
      <c r="E21" s="64">
        <f>SUM(E10:E20)</f>
        <v>250</v>
      </c>
      <c r="F21" s="64">
        <f>SUM(F10:F20)</f>
        <v>84055</v>
      </c>
      <c r="G21" s="50"/>
    </row>
    <row r="22" spans="1:109" s="65" customFormat="1" ht="18" customHeight="1" x14ac:dyDescent="0.25">
      <c r="A22" s="78" t="s">
        <v>7</v>
      </c>
      <c r="B22" s="80"/>
      <c r="C22" s="60"/>
      <c r="D22" s="60"/>
      <c r="E22" s="60"/>
      <c r="F22" s="60"/>
      <c r="G22" s="50"/>
    </row>
    <row r="23" spans="1:109" s="65" customFormat="1" ht="18" customHeight="1" x14ac:dyDescent="0.25">
      <c r="A23" s="82" t="s">
        <v>35</v>
      </c>
      <c r="B23" s="80"/>
      <c r="C23" s="60"/>
      <c r="D23" s="60"/>
      <c r="E23" s="60"/>
      <c r="F23" s="60"/>
      <c r="G23" s="50"/>
    </row>
    <row r="24" spans="1:109" s="65" customFormat="1" ht="18" customHeight="1" x14ac:dyDescent="0.25">
      <c r="A24" s="66" t="s">
        <v>17</v>
      </c>
      <c r="B24" s="133">
        <v>300</v>
      </c>
      <c r="C24" s="60">
        <v>40</v>
      </c>
      <c r="D24" s="134">
        <v>11</v>
      </c>
      <c r="E24" s="60">
        <f>ROUND(F24/B24,0)</f>
        <v>1</v>
      </c>
      <c r="F24" s="60">
        <f>ROUND(C24*D24,0)</f>
        <v>440</v>
      </c>
      <c r="G24" s="50"/>
    </row>
    <row r="25" spans="1:109" s="65" customFormat="1" ht="18" customHeight="1" x14ac:dyDescent="0.25">
      <c r="A25" s="66" t="s">
        <v>25</v>
      </c>
      <c r="B25" s="133">
        <v>300</v>
      </c>
      <c r="C25" s="60">
        <v>35</v>
      </c>
      <c r="D25" s="134">
        <v>9</v>
      </c>
      <c r="E25" s="60">
        <f>ROUND(F25/B25,0)</f>
        <v>1</v>
      </c>
      <c r="F25" s="60">
        <f>ROUND(C25*D25,0)</f>
        <v>315</v>
      </c>
      <c r="G25" s="50"/>
    </row>
    <row r="26" spans="1:109" s="65" customFormat="1" ht="18" customHeight="1" x14ac:dyDescent="0.25">
      <c r="A26" s="78" t="s">
        <v>8</v>
      </c>
      <c r="B26" s="133"/>
      <c r="C26" s="79">
        <f>C24+C25</f>
        <v>75</v>
      </c>
      <c r="D26" s="68">
        <f>F26/C26</f>
        <v>10.066666666666666</v>
      </c>
      <c r="E26" s="79">
        <f>E24+E25</f>
        <v>2</v>
      </c>
      <c r="F26" s="79">
        <f>F24+F25</f>
        <v>755</v>
      </c>
      <c r="G26" s="50"/>
    </row>
    <row r="27" spans="1:109" s="65" customFormat="1" ht="18" customHeight="1" x14ac:dyDescent="0.25">
      <c r="A27" s="82" t="s">
        <v>26</v>
      </c>
      <c r="B27" s="133"/>
      <c r="C27" s="79"/>
      <c r="D27" s="68"/>
      <c r="E27" s="79"/>
      <c r="F27" s="79"/>
      <c r="G27" s="50"/>
    </row>
    <row r="28" spans="1:109" s="65" customFormat="1" ht="16.5" customHeight="1" x14ac:dyDescent="0.25">
      <c r="A28" s="69" t="s">
        <v>36</v>
      </c>
      <c r="B28" s="133">
        <v>240</v>
      </c>
      <c r="C28" s="60">
        <v>1875</v>
      </c>
      <c r="D28" s="134">
        <v>8</v>
      </c>
      <c r="E28" s="60">
        <f>ROUND(F28/B28,0)</f>
        <v>63</v>
      </c>
      <c r="F28" s="60">
        <f>ROUND(C28*D28,0)</f>
        <v>15000</v>
      </c>
      <c r="G28" s="50"/>
    </row>
    <row r="29" spans="1:109" s="65" customFormat="1" ht="16.5" customHeight="1" x14ac:dyDescent="0.25">
      <c r="A29" s="135" t="s">
        <v>37</v>
      </c>
      <c r="B29" s="136"/>
      <c r="C29" s="64">
        <f>C28</f>
        <v>1875</v>
      </c>
      <c r="D29" s="137">
        <f t="shared" ref="D29:F29" si="2">D28</f>
        <v>8</v>
      </c>
      <c r="E29" s="64">
        <f t="shared" si="2"/>
        <v>63</v>
      </c>
      <c r="F29" s="64">
        <f t="shared" si="2"/>
        <v>15000</v>
      </c>
      <c r="G29" s="50"/>
    </row>
    <row r="30" spans="1:109" ht="18.75" customHeight="1" x14ac:dyDescent="0.25">
      <c r="A30" s="70" t="s">
        <v>29</v>
      </c>
      <c r="B30" s="71"/>
      <c r="C30" s="64">
        <f>C26+C29</f>
        <v>1950</v>
      </c>
      <c r="D30" s="63">
        <f>F30/C30</f>
        <v>8.0794871794871792</v>
      </c>
      <c r="E30" s="64">
        <f t="shared" ref="E30:F30" si="3">E26+E29</f>
        <v>65</v>
      </c>
      <c r="F30" s="64">
        <f t="shared" si="3"/>
        <v>15755</v>
      </c>
    </row>
    <row r="31" spans="1:109" s="139" customFormat="1" ht="18" customHeight="1" x14ac:dyDescent="0.25">
      <c r="A31" s="46" t="s">
        <v>43</v>
      </c>
      <c r="B31" s="61"/>
      <c r="C31" s="61"/>
      <c r="D31" s="61"/>
      <c r="E31" s="61"/>
      <c r="F31" s="61"/>
      <c r="G31" s="50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  <c r="BI31" s="138"/>
      <c r="BJ31" s="138"/>
      <c r="BK31" s="138"/>
      <c r="BL31" s="138"/>
      <c r="BM31" s="138"/>
      <c r="BN31" s="138"/>
      <c r="BO31" s="138"/>
      <c r="BP31" s="138"/>
      <c r="BQ31" s="138"/>
      <c r="BR31" s="138"/>
      <c r="BS31" s="138"/>
      <c r="BT31" s="138"/>
      <c r="BU31" s="138"/>
      <c r="BV31" s="138"/>
      <c r="BW31" s="138"/>
      <c r="BX31" s="138"/>
      <c r="BY31" s="138"/>
      <c r="BZ31" s="138"/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8"/>
      <c r="CQ31" s="138"/>
      <c r="CR31" s="138"/>
      <c r="CS31" s="138"/>
      <c r="CT31" s="138"/>
      <c r="CU31" s="138"/>
      <c r="CV31" s="138"/>
      <c r="CW31" s="138"/>
      <c r="CX31" s="138"/>
      <c r="CY31" s="138"/>
      <c r="CZ31" s="138"/>
      <c r="DA31" s="138"/>
      <c r="DB31" s="138"/>
      <c r="DC31" s="138"/>
      <c r="DD31" s="138"/>
      <c r="DE31" s="138"/>
    </row>
    <row r="32" spans="1:109" s="87" customFormat="1" ht="16.5" customHeight="1" x14ac:dyDescent="0.25">
      <c r="A32" s="72" t="s">
        <v>44</v>
      </c>
      <c r="B32" s="61"/>
      <c r="C32" s="60">
        <v>116736</v>
      </c>
      <c r="D32" s="58"/>
      <c r="E32" s="58"/>
      <c r="F32" s="58"/>
      <c r="G32" s="50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  <c r="BI32" s="138"/>
      <c r="BJ32" s="138"/>
      <c r="BK32" s="138"/>
      <c r="BL32" s="138"/>
      <c r="BM32" s="138"/>
      <c r="BN32" s="138"/>
      <c r="BO32" s="138"/>
      <c r="BP32" s="138"/>
      <c r="BQ32" s="138"/>
      <c r="BR32" s="138"/>
      <c r="BS32" s="138"/>
      <c r="BT32" s="138"/>
      <c r="BU32" s="138"/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8"/>
      <c r="CV32" s="138"/>
      <c r="CW32" s="138"/>
      <c r="CX32" s="138"/>
      <c r="CY32" s="138"/>
      <c r="CZ32" s="138"/>
      <c r="DA32" s="138"/>
      <c r="DB32" s="138"/>
      <c r="DC32" s="138"/>
      <c r="DD32" s="138"/>
      <c r="DE32" s="138"/>
    </row>
    <row r="33" spans="1:109" s="87" customFormat="1" ht="16.5" customHeight="1" x14ac:dyDescent="0.25">
      <c r="A33" s="73" t="s">
        <v>45</v>
      </c>
      <c r="B33" s="61"/>
      <c r="C33" s="60">
        <v>74695</v>
      </c>
      <c r="D33" s="58"/>
      <c r="E33" s="58"/>
      <c r="F33" s="58"/>
      <c r="G33" s="50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38"/>
      <c r="BL33" s="138"/>
      <c r="BM33" s="138"/>
      <c r="BN33" s="138"/>
      <c r="BO33" s="138"/>
      <c r="BP33" s="138"/>
      <c r="BQ33" s="138"/>
      <c r="BR33" s="138"/>
      <c r="BS33" s="138"/>
      <c r="BT33" s="138"/>
      <c r="BU33" s="138"/>
      <c r="BV33" s="138"/>
      <c r="BW33" s="138"/>
      <c r="BX33" s="138"/>
      <c r="BY33" s="138"/>
      <c r="BZ33" s="138"/>
      <c r="CA33" s="138"/>
      <c r="CB33" s="138"/>
      <c r="CC33" s="138"/>
      <c r="CD33" s="138"/>
      <c r="CE33" s="138"/>
      <c r="CF33" s="138"/>
      <c r="CG33" s="138"/>
      <c r="CH33" s="138"/>
      <c r="CI33" s="138"/>
      <c r="CJ33" s="138"/>
      <c r="CK33" s="138"/>
      <c r="CL33" s="138"/>
      <c r="CM33" s="138"/>
      <c r="CN33" s="138"/>
      <c r="CO33" s="138"/>
      <c r="CP33" s="138"/>
      <c r="CQ33" s="138"/>
      <c r="CR33" s="138"/>
      <c r="CS33" s="138"/>
      <c r="CT33" s="138"/>
      <c r="CU33" s="138"/>
      <c r="CV33" s="138"/>
      <c r="CW33" s="138"/>
      <c r="CX33" s="138"/>
      <c r="CY33" s="138"/>
      <c r="CZ33" s="138"/>
      <c r="DA33" s="138"/>
      <c r="DB33" s="138"/>
      <c r="DC33" s="138"/>
      <c r="DD33" s="138"/>
      <c r="DE33" s="138"/>
    </row>
    <row r="34" spans="1:109" s="87" customFormat="1" ht="34.5" customHeight="1" x14ac:dyDescent="0.25">
      <c r="A34" s="73" t="s">
        <v>46</v>
      </c>
      <c r="B34" s="61"/>
      <c r="C34" s="60">
        <v>22772</v>
      </c>
      <c r="D34" s="58"/>
      <c r="E34" s="58"/>
      <c r="F34" s="58"/>
      <c r="G34" s="50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8"/>
      <c r="BM34" s="138"/>
      <c r="BN34" s="138"/>
      <c r="BO34" s="138"/>
      <c r="BP34" s="138"/>
      <c r="BQ34" s="138"/>
      <c r="BR34" s="138"/>
      <c r="BS34" s="138"/>
      <c r="BT34" s="138"/>
      <c r="BU34" s="138"/>
      <c r="BV34" s="138"/>
      <c r="BW34" s="138"/>
      <c r="BX34" s="138"/>
      <c r="BY34" s="138"/>
      <c r="BZ34" s="138"/>
      <c r="CA34" s="138"/>
      <c r="CB34" s="138"/>
      <c r="CC34" s="138"/>
      <c r="CD34" s="138"/>
      <c r="CE34" s="138"/>
      <c r="CF34" s="138"/>
      <c r="CG34" s="138"/>
      <c r="CH34" s="138"/>
      <c r="CI34" s="138"/>
      <c r="CJ34" s="138"/>
      <c r="CK34" s="138"/>
      <c r="CL34" s="138"/>
      <c r="CM34" s="138"/>
      <c r="CN34" s="138"/>
      <c r="CO34" s="138"/>
      <c r="CP34" s="138"/>
      <c r="CQ34" s="138"/>
      <c r="CR34" s="138"/>
      <c r="CS34" s="138"/>
      <c r="CT34" s="138"/>
      <c r="CU34" s="138"/>
      <c r="CV34" s="138"/>
      <c r="CW34" s="138"/>
      <c r="CX34" s="138"/>
      <c r="CY34" s="138"/>
      <c r="CZ34" s="138"/>
      <c r="DA34" s="138"/>
      <c r="DB34" s="138"/>
      <c r="DC34" s="138"/>
      <c r="DD34" s="138"/>
      <c r="DE34" s="138"/>
    </row>
    <row r="35" spans="1:109" s="87" customFormat="1" ht="16.5" customHeight="1" x14ac:dyDescent="0.25">
      <c r="A35" s="74" t="s">
        <v>47</v>
      </c>
      <c r="B35" s="61"/>
      <c r="C35" s="64">
        <f>C32+C33*3.2+C34</f>
        <v>378532</v>
      </c>
      <c r="D35" s="62"/>
      <c r="E35" s="62"/>
      <c r="F35" s="58"/>
      <c r="G35" s="50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38"/>
      <c r="BN35" s="138"/>
      <c r="BO35" s="138"/>
      <c r="BP35" s="138"/>
      <c r="BQ35" s="138"/>
      <c r="BR35" s="138"/>
      <c r="BS35" s="138"/>
      <c r="BT35" s="138"/>
      <c r="BU35" s="138"/>
      <c r="BV35" s="138"/>
      <c r="BW35" s="138"/>
      <c r="BX35" s="138"/>
      <c r="BY35" s="138"/>
      <c r="BZ35" s="138"/>
      <c r="CA35" s="138"/>
      <c r="CB35" s="138"/>
      <c r="CC35" s="138"/>
      <c r="CD35" s="138"/>
      <c r="CE35" s="138"/>
      <c r="CF35" s="138"/>
      <c r="CG35" s="138"/>
      <c r="CH35" s="138"/>
      <c r="CI35" s="138"/>
      <c r="CJ35" s="138"/>
      <c r="CK35" s="138"/>
      <c r="CL35" s="138"/>
      <c r="CM35" s="138"/>
      <c r="CN35" s="138"/>
      <c r="CO35" s="138"/>
      <c r="CP35" s="138"/>
      <c r="CQ35" s="138"/>
      <c r="CR35" s="138"/>
      <c r="CS35" s="138"/>
      <c r="CT35" s="138"/>
      <c r="CU35" s="138"/>
      <c r="CV35" s="138"/>
      <c r="CW35" s="138"/>
      <c r="CX35" s="138"/>
      <c r="CY35" s="138"/>
      <c r="CZ35" s="138"/>
      <c r="DA35" s="138"/>
      <c r="DB35" s="138"/>
      <c r="DC35" s="138"/>
      <c r="DD35" s="138"/>
      <c r="DE35" s="138"/>
    </row>
    <row r="36" spans="1:109" s="87" customFormat="1" ht="16.5" customHeight="1" x14ac:dyDescent="0.25">
      <c r="A36" s="75" t="s">
        <v>48</v>
      </c>
      <c r="B36" s="61"/>
      <c r="C36" s="58"/>
      <c r="D36" s="58"/>
      <c r="E36" s="58"/>
      <c r="F36" s="58"/>
      <c r="G36" s="50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38"/>
      <c r="BL36" s="138"/>
      <c r="BM36" s="138"/>
      <c r="BN36" s="138"/>
      <c r="BO36" s="138"/>
      <c r="BP36" s="138"/>
      <c r="BQ36" s="138"/>
      <c r="BR36" s="138"/>
      <c r="BS36" s="138"/>
      <c r="BT36" s="138"/>
      <c r="BU36" s="138"/>
      <c r="BV36" s="138"/>
      <c r="BW36" s="138"/>
      <c r="BX36" s="138"/>
      <c r="BY36" s="138"/>
      <c r="BZ36" s="138"/>
      <c r="CA36" s="138"/>
      <c r="CB36" s="138"/>
      <c r="CC36" s="138"/>
      <c r="CD36" s="138"/>
      <c r="CE36" s="138"/>
      <c r="CF36" s="138"/>
      <c r="CG36" s="138"/>
      <c r="CH36" s="138"/>
      <c r="CI36" s="138"/>
      <c r="CJ36" s="138"/>
      <c r="CK36" s="138"/>
      <c r="CL36" s="138"/>
      <c r="CM36" s="138"/>
      <c r="CN36" s="138"/>
      <c r="CO36" s="138"/>
      <c r="CP36" s="138"/>
      <c r="CQ36" s="138"/>
      <c r="CR36" s="138"/>
      <c r="CS36" s="138"/>
      <c r="CT36" s="138"/>
      <c r="CU36" s="138"/>
      <c r="CV36" s="138"/>
      <c r="CW36" s="138"/>
      <c r="CX36" s="138"/>
      <c r="CY36" s="138"/>
      <c r="CZ36" s="138"/>
      <c r="DA36" s="138"/>
      <c r="DB36" s="138"/>
      <c r="DC36" s="138"/>
      <c r="DD36" s="138"/>
      <c r="DE36" s="138"/>
    </row>
    <row r="37" spans="1:109" s="87" customFormat="1" ht="16.5" customHeight="1" x14ac:dyDescent="0.25">
      <c r="A37" s="72" t="s">
        <v>49</v>
      </c>
      <c r="B37" s="61"/>
      <c r="C37" s="60">
        <v>2124</v>
      </c>
      <c r="D37" s="58"/>
      <c r="E37" s="58"/>
      <c r="F37" s="58"/>
      <c r="G37" s="50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8"/>
      <c r="CI37" s="138"/>
      <c r="CJ37" s="138"/>
      <c r="CK37" s="138"/>
      <c r="CL37" s="138"/>
      <c r="CM37" s="138"/>
      <c r="CN37" s="138"/>
      <c r="CO37" s="138"/>
      <c r="CP37" s="138"/>
      <c r="CQ37" s="138"/>
      <c r="CR37" s="138"/>
      <c r="CS37" s="138"/>
      <c r="CT37" s="138"/>
      <c r="CU37" s="138"/>
      <c r="CV37" s="138"/>
      <c r="CW37" s="138"/>
      <c r="CX37" s="138"/>
      <c r="CY37" s="138"/>
      <c r="CZ37" s="138"/>
      <c r="DA37" s="138"/>
      <c r="DB37" s="138"/>
      <c r="DC37" s="138"/>
      <c r="DD37" s="138"/>
      <c r="DE37" s="138"/>
    </row>
    <row r="38" spans="1:109" s="87" customFormat="1" ht="32.25" customHeight="1" x14ac:dyDescent="0.25">
      <c r="A38" s="108" t="s">
        <v>59</v>
      </c>
      <c r="B38" s="61"/>
      <c r="C38" s="60">
        <v>243</v>
      </c>
      <c r="D38" s="58"/>
      <c r="E38" s="58"/>
      <c r="F38" s="58"/>
      <c r="G38" s="50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  <c r="CS38" s="138"/>
      <c r="CT38" s="138"/>
      <c r="CU38" s="138"/>
      <c r="CV38" s="138"/>
      <c r="CW38" s="138"/>
      <c r="CX38" s="138"/>
      <c r="CY38" s="138"/>
      <c r="CZ38" s="138"/>
      <c r="DA38" s="138"/>
      <c r="DB38" s="138"/>
      <c r="DC38" s="138"/>
      <c r="DD38" s="138"/>
      <c r="DE38" s="138"/>
    </row>
    <row r="39" spans="1:109" s="87" customFormat="1" ht="20.25" customHeight="1" x14ac:dyDescent="0.25">
      <c r="A39" s="108" t="s">
        <v>56</v>
      </c>
      <c r="B39" s="61"/>
      <c r="C39" s="60">
        <v>24820</v>
      </c>
      <c r="D39" s="58"/>
      <c r="E39" s="58"/>
      <c r="F39" s="58"/>
      <c r="G39" s="50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138"/>
      <c r="CI39" s="138"/>
      <c r="CJ39" s="138"/>
      <c r="CK39" s="138"/>
      <c r="CL39" s="138"/>
      <c r="CM39" s="138"/>
      <c r="CN39" s="138"/>
      <c r="CO39" s="138"/>
      <c r="CP39" s="138"/>
      <c r="CQ39" s="138"/>
      <c r="CR39" s="138"/>
      <c r="CS39" s="138"/>
      <c r="CT39" s="138"/>
      <c r="CU39" s="138"/>
      <c r="CV39" s="138"/>
      <c r="CW39" s="138"/>
      <c r="CX39" s="138"/>
      <c r="CY39" s="138"/>
      <c r="CZ39" s="138"/>
      <c r="DA39" s="138"/>
      <c r="DB39" s="138"/>
      <c r="DC39" s="138"/>
      <c r="DD39" s="138"/>
      <c r="DE39" s="138"/>
    </row>
    <row r="40" spans="1:109" s="87" customFormat="1" ht="20.25" customHeight="1" x14ac:dyDescent="0.25">
      <c r="A40" s="108"/>
      <c r="B40" s="61"/>
      <c r="C40" s="60"/>
      <c r="D40" s="58"/>
      <c r="E40" s="58"/>
      <c r="F40" s="58"/>
      <c r="G40" s="50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8"/>
      <c r="CI40" s="138"/>
      <c r="CJ40" s="138"/>
      <c r="CK40" s="138"/>
      <c r="CL40" s="138"/>
      <c r="CM40" s="138"/>
      <c r="CN40" s="138"/>
      <c r="CO40" s="138"/>
      <c r="CP40" s="138"/>
      <c r="CQ40" s="138"/>
      <c r="CR40" s="138"/>
      <c r="CS40" s="138"/>
      <c r="CT40" s="138"/>
      <c r="CU40" s="138"/>
      <c r="CV40" s="138"/>
      <c r="CW40" s="138"/>
      <c r="CX40" s="138"/>
      <c r="CY40" s="138"/>
      <c r="CZ40" s="138"/>
      <c r="DA40" s="138"/>
      <c r="DB40" s="138"/>
      <c r="DC40" s="138"/>
      <c r="DD40" s="138"/>
      <c r="DE40" s="138"/>
    </row>
    <row r="41" spans="1:109" s="87" customFormat="1" ht="20.25" customHeight="1" x14ac:dyDescent="0.25">
      <c r="A41" s="108"/>
      <c r="B41" s="61"/>
      <c r="C41" s="60"/>
      <c r="D41" s="58"/>
      <c r="E41" s="58"/>
      <c r="F41" s="58"/>
      <c r="G41" s="50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38"/>
      <c r="BL41" s="138"/>
      <c r="BM41" s="138"/>
      <c r="BN41" s="138"/>
      <c r="BO41" s="138"/>
      <c r="BP41" s="138"/>
      <c r="BQ41" s="138"/>
      <c r="BR41" s="138"/>
      <c r="BS41" s="138"/>
      <c r="BT41" s="138"/>
      <c r="BU41" s="138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8"/>
      <c r="CI41" s="138"/>
      <c r="CJ41" s="138"/>
      <c r="CK41" s="138"/>
      <c r="CL41" s="138"/>
      <c r="CM41" s="138"/>
      <c r="CN41" s="138"/>
      <c r="CO41" s="138"/>
      <c r="CP41" s="138"/>
      <c r="CQ41" s="138"/>
      <c r="CR41" s="138"/>
      <c r="CS41" s="138"/>
      <c r="CT41" s="138"/>
      <c r="CU41" s="138"/>
      <c r="CV41" s="138"/>
      <c r="CW41" s="138"/>
      <c r="CX41" s="138"/>
      <c r="CY41" s="138"/>
      <c r="CZ41" s="138"/>
      <c r="DA41" s="138"/>
      <c r="DB41" s="138"/>
      <c r="DC41" s="138"/>
      <c r="DD41" s="138"/>
      <c r="DE41" s="138"/>
    </row>
    <row r="42" spans="1:109" s="87" customFormat="1" ht="16.5" customHeight="1" x14ac:dyDescent="0.25">
      <c r="A42" s="192" t="s">
        <v>112</v>
      </c>
      <c r="B42" s="197"/>
      <c r="C42" s="60"/>
      <c r="D42" s="60"/>
      <c r="E42" s="60"/>
      <c r="F42" s="60"/>
      <c r="G42" s="50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8"/>
      <c r="DD42" s="138"/>
      <c r="DE42" s="138"/>
    </row>
    <row r="43" spans="1:109" x14ac:dyDescent="0.25">
      <c r="A43" s="77" t="s">
        <v>5</v>
      </c>
      <c r="B43" s="197"/>
      <c r="C43" s="60"/>
      <c r="D43" s="60"/>
      <c r="E43" s="60"/>
      <c r="F43" s="60"/>
    </row>
    <row r="44" spans="1:109" x14ac:dyDescent="0.25">
      <c r="A44" s="59" t="s">
        <v>9</v>
      </c>
      <c r="B44" s="133">
        <v>340</v>
      </c>
      <c r="C44" s="60">
        <v>2780</v>
      </c>
      <c r="D44" s="134">
        <v>8.9</v>
      </c>
      <c r="E44" s="60">
        <f t="shared" ref="E44:E58" si="4">ROUND(F44/B44,0)</f>
        <v>73</v>
      </c>
      <c r="F44" s="60">
        <f t="shared" ref="F44:F58" si="5">ROUND(C44*D44,0)</f>
        <v>24742</v>
      </c>
    </row>
    <row r="45" spans="1:109" x14ac:dyDescent="0.25">
      <c r="A45" s="59" t="s">
        <v>113</v>
      </c>
      <c r="B45" s="133">
        <v>340</v>
      </c>
      <c r="C45" s="60">
        <v>1000</v>
      </c>
      <c r="D45" s="134">
        <v>8.9</v>
      </c>
      <c r="E45" s="60">
        <f t="shared" si="4"/>
        <v>26</v>
      </c>
      <c r="F45" s="60">
        <f t="shared" si="5"/>
        <v>8900</v>
      </c>
    </row>
    <row r="46" spans="1:109" x14ac:dyDescent="0.25">
      <c r="A46" s="59" t="s">
        <v>114</v>
      </c>
      <c r="B46" s="133">
        <v>340</v>
      </c>
      <c r="C46" s="60">
        <v>80</v>
      </c>
      <c r="D46" s="134">
        <v>12.5</v>
      </c>
      <c r="E46" s="60">
        <f t="shared" si="4"/>
        <v>3</v>
      </c>
      <c r="F46" s="60">
        <f t="shared" si="5"/>
        <v>1000</v>
      </c>
    </row>
    <row r="47" spans="1:109" x14ac:dyDescent="0.25">
      <c r="A47" s="59" t="s">
        <v>17</v>
      </c>
      <c r="B47" s="133">
        <v>340</v>
      </c>
      <c r="C47" s="60">
        <v>870</v>
      </c>
      <c r="D47" s="134">
        <v>11</v>
      </c>
      <c r="E47" s="60">
        <f t="shared" si="4"/>
        <v>28</v>
      </c>
      <c r="F47" s="60">
        <f t="shared" si="5"/>
        <v>9570</v>
      </c>
    </row>
    <row r="48" spans="1:109" x14ac:dyDescent="0.25">
      <c r="A48" s="59" t="s">
        <v>16</v>
      </c>
      <c r="B48" s="133">
        <v>340</v>
      </c>
      <c r="C48" s="60">
        <v>1500</v>
      </c>
      <c r="D48" s="134">
        <v>11</v>
      </c>
      <c r="E48" s="60">
        <f t="shared" si="4"/>
        <v>49</v>
      </c>
      <c r="F48" s="60">
        <f t="shared" si="5"/>
        <v>16500</v>
      </c>
    </row>
    <row r="49" spans="1:6" x14ac:dyDescent="0.25">
      <c r="A49" s="59" t="s">
        <v>69</v>
      </c>
      <c r="B49" s="133">
        <v>340</v>
      </c>
      <c r="C49" s="60">
        <v>220</v>
      </c>
      <c r="D49" s="134">
        <v>12.5</v>
      </c>
      <c r="E49" s="60">
        <f t="shared" si="4"/>
        <v>8</v>
      </c>
      <c r="F49" s="60">
        <f t="shared" si="5"/>
        <v>2750</v>
      </c>
    </row>
    <row r="50" spans="1:6" x14ac:dyDescent="0.25">
      <c r="A50" s="59" t="s">
        <v>115</v>
      </c>
      <c r="B50" s="133">
        <v>340</v>
      </c>
      <c r="C50" s="60">
        <v>240</v>
      </c>
      <c r="D50" s="134">
        <v>12</v>
      </c>
      <c r="E50" s="60">
        <f t="shared" si="4"/>
        <v>8</v>
      </c>
      <c r="F50" s="60">
        <f t="shared" si="5"/>
        <v>2880</v>
      </c>
    </row>
    <row r="51" spans="1:6" x14ac:dyDescent="0.25">
      <c r="A51" s="59" t="s">
        <v>76</v>
      </c>
      <c r="B51" s="133">
        <v>340</v>
      </c>
      <c r="C51" s="60">
        <v>1330</v>
      </c>
      <c r="D51" s="134">
        <v>11.5</v>
      </c>
      <c r="E51" s="60">
        <f t="shared" si="4"/>
        <v>45</v>
      </c>
      <c r="F51" s="60">
        <f t="shared" si="5"/>
        <v>15295</v>
      </c>
    </row>
    <row r="52" spans="1:6" x14ac:dyDescent="0.25">
      <c r="A52" s="59" t="s">
        <v>75</v>
      </c>
      <c r="B52" s="133">
        <v>340</v>
      </c>
      <c r="C52" s="60">
        <v>640</v>
      </c>
      <c r="D52" s="134">
        <v>7</v>
      </c>
      <c r="E52" s="60">
        <f t="shared" si="4"/>
        <v>13</v>
      </c>
      <c r="F52" s="60">
        <f t="shared" si="5"/>
        <v>4480</v>
      </c>
    </row>
    <row r="53" spans="1:6" x14ac:dyDescent="0.25">
      <c r="A53" s="59" t="s">
        <v>23</v>
      </c>
      <c r="B53" s="133">
        <v>340</v>
      </c>
      <c r="C53" s="60">
        <v>1100</v>
      </c>
      <c r="D53" s="134">
        <v>12.4</v>
      </c>
      <c r="E53" s="60">
        <f t="shared" si="4"/>
        <v>40</v>
      </c>
      <c r="F53" s="60">
        <f t="shared" si="5"/>
        <v>13640</v>
      </c>
    </row>
    <row r="54" spans="1:6" x14ac:dyDescent="0.25">
      <c r="A54" s="59" t="s">
        <v>20</v>
      </c>
      <c r="B54" s="133">
        <v>340</v>
      </c>
      <c r="C54" s="60">
        <v>240</v>
      </c>
      <c r="D54" s="134">
        <v>15.5</v>
      </c>
      <c r="E54" s="60">
        <f t="shared" si="4"/>
        <v>11</v>
      </c>
      <c r="F54" s="60">
        <f t="shared" si="5"/>
        <v>3720</v>
      </c>
    </row>
    <row r="55" spans="1:6" x14ac:dyDescent="0.25">
      <c r="A55" s="59" t="s">
        <v>116</v>
      </c>
      <c r="B55" s="133">
        <v>340</v>
      </c>
      <c r="C55" s="60">
        <v>920</v>
      </c>
      <c r="D55" s="134">
        <v>10</v>
      </c>
      <c r="E55" s="60">
        <f t="shared" si="4"/>
        <v>27</v>
      </c>
      <c r="F55" s="60">
        <f t="shared" si="5"/>
        <v>9200</v>
      </c>
    </row>
    <row r="56" spans="1:6" x14ac:dyDescent="0.25">
      <c r="A56" s="59" t="s">
        <v>117</v>
      </c>
      <c r="B56" s="133">
        <v>320</v>
      </c>
      <c r="C56" s="60">
        <v>50</v>
      </c>
      <c r="D56" s="198">
        <v>17</v>
      </c>
      <c r="E56" s="60">
        <f t="shared" si="4"/>
        <v>3</v>
      </c>
      <c r="F56" s="60">
        <f t="shared" si="5"/>
        <v>850</v>
      </c>
    </row>
    <row r="57" spans="1:6" x14ac:dyDescent="0.25">
      <c r="A57" s="59" t="s">
        <v>118</v>
      </c>
      <c r="B57" s="133">
        <v>300</v>
      </c>
      <c r="C57" s="60">
        <v>2200</v>
      </c>
      <c r="D57" s="134">
        <v>6.3</v>
      </c>
      <c r="E57" s="60">
        <f t="shared" si="4"/>
        <v>46</v>
      </c>
      <c r="F57" s="60">
        <f t="shared" si="5"/>
        <v>13860</v>
      </c>
    </row>
    <row r="58" spans="1:6" x14ac:dyDescent="0.25">
      <c r="A58" s="257" t="s">
        <v>119</v>
      </c>
      <c r="B58" s="258">
        <v>340</v>
      </c>
      <c r="C58" s="142">
        <v>1429</v>
      </c>
      <c r="D58" s="259">
        <v>8</v>
      </c>
      <c r="E58" s="142">
        <f t="shared" si="4"/>
        <v>34</v>
      </c>
      <c r="F58" s="142">
        <f t="shared" si="5"/>
        <v>11432</v>
      </c>
    </row>
    <row r="59" spans="1:6" x14ac:dyDescent="0.25">
      <c r="A59" s="132" t="s">
        <v>6</v>
      </c>
      <c r="B59" s="80"/>
      <c r="C59" s="64">
        <f>SUM(C44:C58)</f>
        <v>14599</v>
      </c>
      <c r="D59" s="63">
        <f>F59/C59</f>
        <v>9.5088019727378583</v>
      </c>
      <c r="E59" s="64">
        <f>SUM(E44:E58)</f>
        <v>414</v>
      </c>
      <c r="F59" s="64">
        <f>SUM(F44:F58)</f>
        <v>138819</v>
      </c>
    </row>
    <row r="60" spans="1:6" ht="15.75" x14ac:dyDescent="0.25">
      <c r="A60" s="155" t="s">
        <v>7</v>
      </c>
      <c r="B60" s="80"/>
      <c r="C60" s="60"/>
      <c r="D60" s="60"/>
      <c r="E60" s="60"/>
      <c r="F60" s="60"/>
    </row>
    <row r="61" spans="1:6" x14ac:dyDescent="0.25">
      <c r="A61" s="82" t="s">
        <v>35</v>
      </c>
      <c r="B61" s="80"/>
      <c r="C61" s="60"/>
      <c r="D61" s="60"/>
      <c r="E61" s="60"/>
      <c r="F61" s="60"/>
    </row>
    <row r="62" spans="1:6" x14ac:dyDescent="0.25">
      <c r="A62" s="66" t="s">
        <v>75</v>
      </c>
      <c r="B62" s="200">
        <v>300</v>
      </c>
      <c r="C62" s="60">
        <v>200</v>
      </c>
      <c r="D62" s="199">
        <v>7.6</v>
      </c>
      <c r="E62" s="60">
        <f>ROUND(F62/B62,0)</f>
        <v>5</v>
      </c>
      <c r="F62" s="60">
        <f>ROUND(C62*D62,0)</f>
        <v>1520</v>
      </c>
    </row>
    <row r="63" spans="1:6" x14ac:dyDescent="0.25">
      <c r="A63" s="260" t="s">
        <v>119</v>
      </c>
      <c r="B63" s="261">
        <v>300</v>
      </c>
      <c r="C63" s="142">
        <v>56</v>
      </c>
      <c r="D63" s="259">
        <v>8</v>
      </c>
      <c r="E63" s="142">
        <f>ROUND(F63/B63,0)</f>
        <v>1</v>
      </c>
      <c r="F63" s="142">
        <f>ROUND(C63*D63,0)</f>
        <v>448</v>
      </c>
    </row>
    <row r="64" spans="1:6" x14ac:dyDescent="0.25">
      <c r="A64" s="66" t="s">
        <v>9</v>
      </c>
      <c r="B64" s="200">
        <v>300</v>
      </c>
      <c r="C64" s="60">
        <v>70</v>
      </c>
      <c r="D64" s="201">
        <v>8.9</v>
      </c>
      <c r="E64" s="60">
        <f>ROUND(F64/B64,0)</f>
        <v>2</v>
      </c>
      <c r="F64" s="60">
        <f>ROUND(C64*D64,0)</f>
        <v>623</v>
      </c>
    </row>
    <row r="65" spans="1:6" x14ac:dyDescent="0.25">
      <c r="A65" s="66" t="s">
        <v>10</v>
      </c>
      <c r="B65" s="200">
        <v>300</v>
      </c>
      <c r="C65" s="60">
        <v>165</v>
      </c>
      <c r="D65" s="201">
        <v>11</v>
      </c>
      <c r="E65" s="60">
        <f>ROUND(F65/B65,0)</f>
        <v>6</v>
      </c>
      <c r="F65" s="60">
        <f>ROUND(C65*D65,0)</f>
        <v>1815</v>
      </c>
    </row>
    <row r="66" spans="1:6" x14ac:dyDescent="0.25">
      <c r="A66" s="66" t="s">
        <v>23</v>
      </c>
      <c r="B66" s="200">
        <v>300</v>
      </c>
      <c r="C66" s="60">
        <v>80</v>
      </c>
      <c r="D66" s="201">
        <v>11</v>
      </c>
      <c r="E66" s="60">
        <f>ROUND(F66/B66,0)</f>
        <v>3</v>
      </c>
      <c r="F66" s="60">
        <f>ROUND(C66*D66,0)</f>
        <v>880</v>
      </c>
    </row>
    <row r="67" spans="1:6" x14ac:dyDescent="0.25">
      <c r="A67" s="67" t="s">
        <v>8</v>
      </c>
      <c r="B67" s="202"/>
      <c r="C67" s="79">
        <f>SUM(C62:C66)</f>
        <v>571</v>
      </c>
      <c r="D67" s="63">
        <f>F67/C67</f>
        <v>9.2574430823117346</v>
      </c>
      <c r="E67" s="79">
        <f>SUM(E62:E66)</f>
        <v>17</v>
      </c>
      <c r="F67" s="79">
        <f>SUM(F62:F66)</f>
        <v>5286</v>
      </c>
    </row>
    <row r="68" spans="1:6" x14ac:dyDescent="0.25">
      <c r="A68" s="82" t="s">
        <v>26</v>
      </c>
      <c r="B68" s="202"/>
      <c r="C68" s="79"/>
      <c r="D68" s="68"/>
      <c r="E68" s="79"/>
      <c r="F68" s="79"/>
    </row>
    <row r="69" spans="1:6" x14ac:dyDescent="0.25">
      <c r="A69" s="69" t="s">
        <v>36</v>
      </c>
      <c r="B69" s="133">
        <v>240</v>
      </c>
      <c r="C69" s="60">
        <v>1750</v>
      </c>
      <c r="D69" s="134">
        <v>8</v>
      </c>
      <c r="E69" s="60">
        <f>ROUND(F69/B69,0)</f>
        <v>58</v>
      </c>
      <c r="F69" s="60">
        <f>ROUND(C69*D69,0)</f>
        <v>14000</v>
      </c>
    </row>
    <row r="70" spans="1:6" x14ac:dyDescent="0.25">
      <c r="A70" s="67" t="s">
        <v>37</v>
      </c>
      <c r="B70" s="133"/>
      <c r="C70" s="79">
        <f>C69</f>
        <v>1750</v>
      </c>
      <c r="D70" s="203">
        <f t="shared" ref="D70:F70" si="6">D69</f>
        <v>8</v>
      </c>
      <c r="E70" s="79">
        <f t="shared" si="6"/>
        <v>58</v>
      </c>
      <c r="F70" s="79">
        <f t="shared" si="6"/>
        <v>14000</v>
      </c>
    </row>
    <row r="71" spans="1:6" ht="29.25" x14ac:dyDescent="0.25">
      <c r="A71" s="70" t="s">
        <v>29</v>
      </c>
      <c r="B71" s="80"/>
      <c r="C71" s="64">
        <f>C67+C70</f>
        <v>2321</v>
      </c>
      <c r="D71" s="63">
        <f>F71/C71</f>
        <v>8.3093494183541576</v>
      </c>
      <c r="E71" s="64">
        <f t="shared" ref="E71:F71" si="7">E67+E70</f>
        <v>75</v>
      </c>
      <c r="F71" s="64">
        <f t="shared" si="7"/>
        <v>19286</v>
      </c>
    </row>
    <row r="72" spans="1:6" x14ac:dyDescent="0.25">
      <c r="A72" s="46" t="s">
        <v>43</v>
      </c>
      <c r="B72" s="61"/>
      <c r="C72" s="61"/>
      <c r="D72" s="61"/>
      <c r="E72" s="61"/>
      <c r="F72" s="61"/>
    </row>
    <row r="73" spans="1:6" x14ac:dyDescent="0.25">
      <c r="A73" s="72" t="s">
        <v>44</v>
      </c>
      <c r="B73" s="61"/>
      <c r="C73" s="60">
        <v>78899</v>
      </c>
      <c r="D73" s="58"/>
      <c r="E73" s="58"/>
      <c r="F73" s="58"/>
    </row>
    <row r="74" spans="1:6" x14ac:dyDescent="0.25">
      <c r="A74" s="73" t="s">
        <v>45</v>
      </c>
      <c r="B74" s="61"/>
      <c r="C74" s="60">
        <v>99948</v>
      </c>
      <c r="D74" s="58"/>
      <c r="E74" s="58"/>
      <c r="F74" s="58"/>
    </row>
    <row r="75" spans="1:6" ht="30" x14ac:dyDescent="0.25">
      <c r="A75" s="73" t="s">
        <v>46</v>
      </c>
      <c r="B75" s="61"/>
      <c r="C75" s="60">
        <v>29500</v>
      </c>
      <c r="D75" s="58"/>
      <c r="E75" s="58"/>
      <c r="F75" s="58"/>
    </row>
    <row r="76" spans="1:6" x14ac:dyDescent="0.25">
      <c r="A76" s="74" t="s">
        <v>47</v>
      </c>
      <c r="B76" s="61"/>
      <c r="C76" s="64">
        <f>C73+C74*3.2+C75</f>
        <v>428232.60000000003</v>
      </c>
      <c r="D76" s="62"/>
      <c r="E76" s="62"/>
      <c r="F76" s="58"/>
    </row>
    <row r="77" spans="1:6" ht="15.75" x14ac:dyDescent="0.25">
      <c r="A77" s="75" t="s">
        <v>48</v>
      </c>
      <c r="B77" s="61"/>
      <c r="C77" s="61"/>
      <c r="D77" s="61"/>
      <c r="E77" s="61"/>
      <c r="F77" s="61"/>
    </row>
    <row r="78" spans="1:6" x14ac:dyDescent="0.25">
      <c r="A78" s="59" t="s">
        <v>83</v>
      </c>
      <c r="B78" s="61"/>
      <c r="C78" s="60">
        <v>1350</v>
      </c>
      <c r="D78" s="61"/>
      <c r="E78" s="61"/>
      <c r="F78" s="61"/>
    </row>
    <row r="79" spans="1:6" x14ac:dyDescent="0.25">
      <c r="A79" s="59" t="s">
        <v>120</v>
      </c>
      <c r="B79" s="61"/>
      <c r="C79" s="60">
        <v>550</v>
      </c>
      <c r="D79" s="61"/>
      <c r="E79" s="61"/>
      <c r="F79" s="61"/>
    </row>
    <row r="80" spans="1:6" ht="15.75" thickBot="1" x14ac:dyDescent="0.3">
      <c r="A80" s="109"/>
      <c r="B80" s="110"/>
      <c r="C80" s="111"/>
      <c r="D80" s="111"/>
      <c r="E80" s="111"/>
      <c r="F80" s="111"/>
    </row>
  </sheetData>
  <mergeCells count="6">
    <mergeCell ref="A2:F2"/>
    <mergeCell ref="B4:B6"/>
    <mergeCell ref="F4:F6"/>
    <mergeCell ref="D4:D6"/>
    <mergeCell ref="E4:E6"/>
    <mergeCell ref="C4:C6"/>
  </mergeCells>
  <pageMargins left="0.62992125984251968" right="0" top="0.43307086614173229" bottom="0.35433070866141736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80" zoomScaleNormal="100" zoomScaleSheetLayoutView="80" workbookViewId="0">
      <pane xSplit="1" ySplit="7" topLeftCell="B8" activePane="bottomRight" state="frozen"/>
      <selection pane="topRight" activeCell="C1" sqref="C1"/>
      <selection pane="bottomLeft" activeCell="A8" sqref="A8"/>
      <selection pane="bottomRight" activeCell="C18" sqref="C18"/>
    </sheetView>
  </sheetViews>
  <sheetFormatPr defaultColWidth="11.42578125" defaultRowHeight="15" x14ac:dyDescent="0.25"/>
  <cols>
    <col min="1" max="1" width="42.85546875" style="3" customWidth="1"/>
    <col min="2" max="2" width="11.28515625" style="3" customWidth="1"/>
    <col min="3" max="3" width="12.28515625" style="3" customWidth="1"/>
    <col min="4" max="4" width="14.140625" style="3" customWidth="1"/>
    <col min="5" max="5" width="11.5703125" style="3" customWidth="1"/>
    <col min="6" max="6" width="12.28515625" style="3" customWidth="1"/>
    <col min="7" max="16384" width="11.42578125" style="3"/>
  </cols>
  <sheetData>
    <row r="1" spans="1:6" s="1" customFormat="1" ht="15.75" x14ac:dyDescent="0.25"/>
    <row r="2" spans="1:6" s="1" customFormat="1" ht="30.75" customHeight="1" x14ac:dyDescent="0.25">
      <c r="A2" s="295" t="s">
        <v>64</v>
      </c>
      <c r="B2" s="295"/>
      <c r="C2" s="295"/>
      <c r="D2" s="295"/>
      <c r="E2" s="295"/>
      <c r="F2" s="295"/>
    </row>
    <row r="3" spans="1:6" ht="15.75" thickBot="1" x14ac:dyDescent="0.3"/>
    <row r="4" spans="1:6" ht="36.75" customHeight="1" x14ac:dyDescent="0.25">
      <c r="A4" s="47" t="s">
        <v>63</v>
      </c>
      <c r="B4" s="296" t="s">
        <v>1</v>
      </c>
      <c r="C4" s="296" t="s">
        <v>38</v>
      </c>
      <c r="D4" s="296" t="s">
        <v>0</v>
      </c>
      <c r="E4" s="296" t="s">
        <v>2</v>
      </c>
      <c r="F4" s="299" t="s">
        <v>3</v>
      </c>
    </row>
    <row r="5" spans="1:6" ht="30.75" customHeight="1" x14ac:dyDescent="0.25">
      <c r="A5" s="19"/>
      <c r="B5" s="297"/>
      <c r="C5" s="297"/>
      <c r="D5" s="297"/>
      <c r="E5" s="297"/>
      <c r="F5" s="300"/>
    </row>
    <row r="6" spans="1:6" ht="15.75" thickBot="1" x14ac:dyDescent="0.3">
      <c r="A6" s="48" t="s">
        <v>4</v>
      </c>
      <c r="B6" s="298"/>
      <c r="C6" s="298"/>
      <c r="D6" s="298"/>
      <c r="E6" s="298"/>
      <c r="F6" s="301"/>
    </row>
    <row r="7" spans="1:6" ht="15.75" thickBot="1" x14ac:dyDescent="0.3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6" ht="33.75" customHeight="1" x14ac:dyDescent="0.25">
      <c r="A8" s="253" t="s">
        <v>124</v>
      </c>
      <c r="B8" s="231"/>
      <c r="C8" s="232"/>
      <c r="D8" s="232"/>
      <c r="E8" s="232"/>
      <c r="F8" s="232"/>
    </row>
    <row r="9" spans="1:6" ht="15.75" x14ac:dyDescent="0.25">
      <c r="A9" s="39" t="s">
        <v>7</v>
      </c>
      <c r="B9" s="234"/>
      <c r="C9" s="233"/>
      <c r="D9" s="233"/>
      <c r="E9" s="233"/>
      <c r="F9" s="233"/>
    </row>
    <row r="10" spans="1:6" x14ac:dyDescent="0.25">
      <c r="A10" s="13" t="s">
        <v>103</v>
      </c>
      <c r="B10" s="235"/>
      <c r="C10" s="236"/>
      <c r="D10" s="237"/>
      <c r="E10" s="238"/>
      <c r="F10" s="236"/>
    </row>
    <row r="11" spans="1:6" x14ac:dyDescent="0.25">
      <c r="A11" s="239" t="s">
        <v>36</v>
      </c>
      <c r="B11" s="240">
        <v>240</v>
      </c>
      <c r="C11" s="241"/>
      <c r="D11" s="242"/>
      <c r="E11" s="243"/>
      <c r="F11" s="241"/>
    </row>
    <row r="12" spans="1:6" x14ac:dyDescent="0.25">
      <c r="A12" s="244" t="s">
        <v>37</v>
      </c>
      <c r="B12" s="245"/>
      <c r="C12" s="246"/>
      <c r="D12" s="237"/>
      <c r="E12" s="246"/>
      <c r="F12" s="246"/>
    </row>
    <row r="13" spans="1:6" ht="28.5" customHeight="1" x14ac:dyDescent="0.25">
      <c r="A13" s="247" t="s">
        <v>110</v>
      </c>
      <c r="B13" s="248"/>
      <c r="C13" s="249"/>
      <c r="D13" s="254"/>
      <c r="E13" s="249"/>
      <c r="F13" s="249"/>
    </row>
    <row r="14" spans="1:6" ht="18.75" customHeight="1" x14ac:dyDescent="0.25">
      <c r="A14" s="46" t="s">
        <v>43</v>
      </c>
      <c r="B14" s="16"/>
      <c r="C14" s="16"/>
      <c r="D14" s="16"/>
      <c r="E14" s="16"/>
      <c r="F14" s="16"/>
    </row>
    <row r="15" spans="1:6" s="93" customFormat="1" ht="18.75" customHeight="1" x14ac:dyDescent="0.25">
      <c r="A15" s="140" t="s">
        <v>44</v>
      </c>
      <c r="B15" s="141"/>
      <c r="C15" s="255">
        <v>4574</v>
      </c>
      <c r="D15" s="143"/>
      <c r="E15" s="143"/>
      <c r="F15" s="143"/>
    </row>
    <row r="16" spans="1:6" s="93" customFormat="1" ht="18.75" customHeight="1" x14ac:dyDescent="0.25">
      <c r="A16" s="256" t="s">
        <v>45</v>
      </c>
      <c r="B16" s="141"/>
      <c r="C16" s="255">
        <v>3806</v>
      </c>
      <c r="D16" s="143"/>
      <c r="E16" s="143"/>
      <c r="F16" s="143"/>
    </row>
    <row r="17" spans="1:6" s="93" customFormat="1" ht="32.25" customHeight="1" x14ac:dyDescent="0.25">
      <c r="A17" s="256" t="s">
        <v>46</v>
      </c>
      <c r="B17" s="141"/>
      <c r="C17" s="255">
        <v>739</v>
      </c>
      <c r="D17" s="143"/>
      <c r="E17" s="143"/>
      <c r="F17" s="143"/>
    </row>
    <row r="18" spans="1:6" ht="18.75" customHeight="1" x14ac:dyDescent="0.25">
      <c r="A18" s="266" t="s">
        <v>47</v>
      </c>
      <c r="B18" s="267"/>
      <c r="C18" s="268">
        <f>C15+C16*3.2+C17</f>
        <v>17492.2</v>
      </c>
      <c r="D18" s="269"/>
      <c r="E18" s="269"/>
      <c r="F18" s="270"/>
    </row>
    <row r="19" spans="1:6" ht="15.75" thickBot="1" x14ac:dyDescent="0.3">
      <c r="A19" s="250"/>
      <c r="B19" s="251"/>
      <c r="C19" s="252"/>
      <c r="D19" s="252"/>
      <c r="E19" s="252"/>
      <c r="F19" s="252"/>
    </row>
  </sheetData>
  <mergeCells count="6">
    <mergeCell ref="A2:F2"/>
    <mergeCell ref="B4:B6"/>
    <mergeCell ref="C4:C6"/>
    <mergeCell ref="D4:D6"/>
    <mergeCell ref="E4:E6"/>
    <mergeCell ref="F4:F6"/>
  </mergeCells>
  <pageMargins left="0.63" right="0" top="0.59055118110236227" bottom="0.19685039370078741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view="pageBreakPreview" zoomScale="80" zoomScaleNormal="100" zoomScaleSheetLayoutView="80" workbookViewId="0">
      <selection activeCell="D34" sqref="D34"/>
    </sheetView>
  </sheetViews>
  <sheetFormatPr defaultColWidth="11.42578125" defaultRowHeight="15" x14ac:dyDescent="0.25"/>
  <cols>
    <col min="1" max="1" width="47.7109375" style="3" customWidth="1"/>
    <col min="2" max="2" width="9" style="3" customWidth="1"/>
    <col min="3" max="3" width="16.5703125" style="3" customWidth="1"/>
    <col min="4" max="4" width="13.5703125" style="3" customWidth="1"/>
    <col min="5" max="6" width="10.5703125" style="3" customWidth="1"/>
    <col min="7" max="16384" width="11.42578125" style="3"/>
  </cols>
  <sheetData>
    <row r="1" spans="1:6" s="1" customFormat="1" ht="15.75" customHeight="1" x14ac:dyDescent="0.25">
      <c r="C1" s="2"/>
      <c r="D1" s="2"/>
      <c r="E1" s="2"/>
      <c r="F1" s="2"/>
    </row>
    <row r="2" spans="1:6" s="1" customFormat="1" ht="30.75" customHeight="1" x14ac:dyDescent="0.25">
      <c r="A2" s="295" t="s">
        <v>64</v>
      </c>
      <c r="B2" s="295"/>
      <c r="C2" s="295"/>
      <c r="D2" s="295"/>
      <c r="E2" s="295"/>
      <c r="F2" s="295"/>
    </row>
    <row r="3" spans="1:6" ht="15.75" thickBot="1" x14ac:dyDescent="0.3"/>
    <row r="4" spans="1:6" ht="28.5" customHeight="1" x14ac:dyDescent="0.25">
      <c r="A4" s="47" t="s">
        <v>63</v>
      </c>
      <c r="B4" s="296" t="s">
        <v>1</v>
      </c>
      <c r="C4" s="296" t="s">
        <v>38</v>
      </c>
      <c r="D4" s="296" t="s">
        <v>0</v>
      </c>
      <c r="E4" s="296" t="s">
        <v>2</v>
      </c>
      <c r="F4" s="299" t="s">
        <v>3</v>
      </c>
    </row>
    <row r="5" spans="1:6" ht="19.5" customHeight="1" x14ac:dyDescent="0.25">
      <c r="A5" s="19"/>
      <c r="B5" s="297"/>
      <c r="C5" s="297"/>
      <c r="D5" s="297"/>
      <c r="E5" s="297"/>
      <c r="F5" s="300"/>
    </row>
    <row r="6" spans="1:6" ht="15.75" thickBot="1" x14ac:dyDescent="0.3">
      <c r="A6" s="48" t="s">
        <v>4</v>
      </c>
      <c r="B6" s="298"/>
      <c r="C6" s="298"/>
      <c r="D6" s="298"/>
      <c r="E6" s="298"/>
      <c r="F6" s="301"/>
    </row>
    <row r="7" spans="1:6" ht="15.75" thickBot="1" x14ac:dyDescent="0.3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6" ht="29.25" x14ac:dyDescent="0.25">
      <c r="A8" s="42" t="s">
        <v>28</v>
      </c>
      <c r="B8" s="37"/>
      <c r="C8" s="37"/>
      <c r="D8" s="37"/>
      <c r="E8" s="37"/>
      <c r="F8" s="37"/>
    </row>
    <row r="9" spans="1:6" x14ac:dyDescent="0.25">
      <c r="A9" s="8" t="s">
        <v>5</v>
      </c>
      <c r="B9" s="15"/>
      <c r="C9" s="41"/>
      <c r="D9" s="41"/>
      <c r="E9" s="41"/>
      <c r="F9" s="41"/>
    </row>
    <row r="10" spans="1:6" x14ac:dyDescent="0.25">
      <c r="A10" s="9" t="s">
        <v>10</v>
      </c>
      <c r="B10" s="7">
        <v>340</v>
      </c>
      <c r="C10" s="4">
        <v>300</v>
      </c>
      <c r="D10" s="29">
        <v>11</v>
      </c>
      <c r="E10" s="30">
        <f>ROUND(F10/B10,0)</f>
        <v>10</v>
      </c>
      <c r="F10" s="25">
        <f>ROUND(C10*D10,0)</f>
        <v>3300</v>
      </c>
    </row>
    <row r="11" spans="1:6" x14ac:dyDescent="0.25">
      <c r="A11" s="9" t="s">
        <v>9</v>
      </c>
      <c r="B11" s="7">
        <v>340</v>
      </c>
      <c r="C11" s="7">
        <v>220</v>
      </c>
      <c r="D11" s="29">
        <v>9</v>
      </c>
      <c r="E11" s="30">
        <f>ROUND(F11/B11,0)</f>
        <v>6</v>
      </c>
      <c r="F11" s="25">
        <f>ROUND(C11*D11,0)</f>
        <v>1980</v>
      </c>
    </row>
    <row r="12" spans="1:6" x14ac:dyDescent="0.25">
      <c r="A12" s="9" t="s">
        <v>11</v>
      </c>
      <c r="B12" s="7">
        <v>340</v>
      </c>
      <c r="C12" s="7">
        <v>110</v>
      </c>
      <c r="D12" s="29">
        <v>6.1</v>
      </c>
      <c r="E12" s="30">
        <f>ROUND(F12/B12,0)</f>
        <v>2</v>
      </c>
      <c r="F12" s="25">
        <f>ROUND(C12*D12,0)</f>
        <v>671</v>
      </c>
    </row>
    <row r="13" spans="1:6" x14ac:dyDescent="0.25">
      <c r="A13" s="9" t="s">
        <v>13</v>
      </c>
      <c r="B13" s="7">
        <v>300</v>
      </c>
      <c r="C13" s="7">
        <v>20</v>
      </c>
      <c r="D13" s="29">
        <v>5.2</v>
      </c>
      <c r="E13" s="30">
        <f>ROUND(F13/B13,0)</f>
        <v>0</v>
      </c>
      <c r="F13" s="25">
        <f>ROUND(C13*D13,0)</f>
        <v>104</v>
      </c>
    </row>
    <row r="14" spans="1:6" x14ac:dyDescent="0.25">
      <c r="A14" s="9" t="s">
        <v>12</v>
      </c>
      <c r="B14" s="7">
        <v>320</v>
      </c>
      <c r="C14" s="7">
        <v>160</v>
      </c>
      <c r="D14" s="29">
        <v>9</v>
      </c>
      <c r="E14" s="30">
        <f>ROUND(F14/B14,0)</f>
        <v>5</v>
      </c>
      <c r="F14" s="25">
        <f>ROUND(C14*D14,0)</f>
        <v>1440</v>
      </c>
    </row>
    <row r="15" spans="1:6" s="18" customFormat="1" ht="15" customHeight="1" x14ac:dyDescent="0.2">
      <c r="A15" s="21" t="s">
        <v>6</v>
      </c>
      <c r="B15" s="10"/>
      <c r="C15" s="5">
        <f>SUM(C10:C14)</f>
        <v>810</v>
      </c>
      <c r="D15" s="17">
        <f>F15/C15</f>
        <v>9.2530864197530871</v>
      </c>
      <c r="E15" s="5">
        <f>SUM(E10:E14)</f>
        <v>23</v>
      </c>
      <c r="F15" s="5">
        <f>SUM(F10:F14)</f>
        <v>7495</v>
      </c>
    </row>
    <row r="16" spans="1:6" s="18" customFormat="1" ht="15.75" x14ac:dyDescent="0.25">
      <c r="A16" s="39" t="s">
        <v>7</v>
      </c>
      <c r="B16" s="5"/>
      <c r="C16" s="7"/>
      <c r="D16" s="6"/>
      <c r="E16" s="31"/>
      <c r="F16" s="31"/>
    </row>
    <row r="17" spans="1:6" s="18" customFormat="1" x14ac:dyDescent="0.25">
      <c r="A17" s="13" t="s">
        <v>35</v>
      </c>
      <c r="B17" s="5"/>
      <c r="C17" s="7"/>
      <c r="D17" s="6"/>
      <c r="E17" s="31"/>
      <c r="F17" s="31"/>
    </row>
    <row r="18" spans="1:6" s="18" customFormat="1" x14ac:dyDescent="0.25">
      <c r="A18" s="20" t="s">
        <v>10</v>
      </c>
      <c r="B18" s="4">
        <v>300</v>
      </c>
      <c r="C18" s="7">
        <v>130</v>
      </c>
      <c r="D18" s="29">
        <v>11</v>
      </c>
      <c r="E18" s="30">
        <f>ROUND(F18/B18,0)</f>
        <v>5</v>
      </c>
      <c r="F18" s="25">
        <f>ROUND(C18*D18,0)</f>
        <v>1430</v>
      </c>
    </row>
    <row r="19" spans="1:6" s="18" customFormat="1" x14ac:dyDescent="0.25">
      <c r="A19" s="20" t="s">
        <v>9</v>
      </c>
      <c r="B19" s="4">
        <v>300</v>
      </c>
      <c r="C19" s="7">
        <v>35</v>
      </c>
      <c r="D19" s="29">
        <v>9</v>
      </c>
      <c r="E19" s="30">
        <f>ROUND(F19/B19,0)</f>
        <v>1</v>
      </c>
      <c r="F19" s="25">
        <f>ROUND(C19*D19,0)</f>
        <v>315</v>
      </c>
    </row>
    <row r="20" spans="1:6" s="18" customFormat="1" x14ac:dyDescent="0.25">
      <c r="A20" s="20" t="s">
        <v>11</v>
      </c>
      <c r="B20" s="4">
        <v>300</v>
      </c>
      <c r="C20" s="7">
        <v>30</v>
      </c>
      <c r="D20" s="29">
        <v>6.1</v>
      </c>
      <c r="E20" s="30">
        <f>ROUND(F20/B20,0)</f>
        <v>1</v>
      </c>
      <c r="F20" s="25">
        <f>ROUND(C20*D20,0)</f>
        <v>183</v>
      </c>
    </row>
    <row r="21" spans="1:6" s="18" customFormat="1" x14ac:dyDescent="0.25">
      <c r="A21" s="20" t="s">
        <v>12</v>
      </c>
      <c r="B21" s="4">
        <v>300</v>
      </c>
      <c r="C21" s="7">
        <v>25</v>
      </c>
      <c r="D21" s="29">
        <v>9</v>
      </c>
      <c r="E21" s="30">
        <f>ROUND(F21/B21,0)</f>
        <v>1</v>
      </c>
      <c r="F21" s="25">
        <f>ROUND(C21*D21,0)</f>
        <v>225</v>
      </c>
    </row>
    <row r="22" spans="1:6" s="18" customFormat="1" x14ac:dyDescent="0.25">
      <c r="A22" s="26" t="s">
        <v>8</v>
      </c>
      <c r="B22" s="28"/>
      <c r="C22" s="27">
        <f>C18+C19+C20+C21</f>
        <v>220</v>
      </c>
      <c r="D22" s="17">
        <f>F22/C22</f>
        <v>9.786363636363637</v>
      </c>
      <c r="E22" s="32">
        <f>SUM(E18:E21)</f>
        <v>8</v>
      </c>
      <c r="F22" s="32">
        <f>SUM(F18:F21)</f>
        <v>2153</v>
      </c>
    </row>
    <row r="23" spans="1:6" x14ac:dyDescent="0.25">
      <c r="A23" s="14" t="s">
        <v>29</v>
      </c>
      <c r="B23" s="22"/>
      <c r="C23" s="12">
        <f>C22</f>
        <v>220</v>
      </c>
      <c r="D23" s="17">
        <f t="shared" ref="D23:F23" si="0">D22</f>
        <v>9.786363636363637</v>
      </c>
      <c r="E23" s="12">
        <f t="shared" si="0"/>
        <v>8</v>
      </c>
      <c r="F23" s="12">
        <f t="shared" si="0"/>
        <v>2153</v>
      </c>
    </row>
    <row r="24" spans="1:6" x14ac:dyDescent="0.25">
      <c r="A24" s="46" t="s">
        <v>43</v>
      </c>
      <c r="B24" s="16"/>
      <c r="C24" s="16"/>
      <c r="D24" s="16"/>
      <c r="E24" s="16"/>
      <c r="F24" s="16"/>
    </row>
    <row r="25" spans="1:6" x14ac:dyDescent="0.25">
      <c r="A25" s="43" t="s">
        <v>44</v>
      </c>
      <c r="B25" s="16"/>
      <c r="C25" s="4">
        <v>8754</v>
      </c>
      <c r="D25" s="38"/>
      <c r="E25" s="38"/>
      <c r="F25" s="38"/>
    </row>
    <row r="26" spans="1:6" x14ac:dyDescent="0.25">
      <c r="A26" s="44" t="s">
        <v>45</v>
      </c>
      <c r="B26" s="16"/>
      <c r="C26" s="4">
        <v>10698</v>
      </c>
      <c r="D26" s="38"/>
      <c r="E26" s="38"/>
      <c r="F26" s="38"/>
    </row>
    <row r="27" spans="1:6" ht="30" x14ac:dyDescent="0.25">
      <c r="A27" s="44" t="s">
        <v>46</v>
      </c>
      <c r="B27" s="16"/>
      <c r="C27" s="4">
        <v>2835</v>
      </c>
      <c r="D27" s="38"/>
      <c r="E27" s="38"/>
      <c r="F27" s="38"/>
    </row>
    <row r="28" spans="1:6" x14ac:dyDescent="0.25">
      <c r="A28" s="11" t="s">
        <v>47</v>
      </c>
      <c r="B28" s="45"/>
      <c r="C28" s="5">
        <f>C25+C26*3.2+C27</f>
        <v>45822.6</v>
      </c>
      <c r="D28" s="23"/>
      <c r="E28" s="23"/>
      <c r="F28" s="40"/>
    </row>
    <row r="29" spans="1:6" ht="16.5" thickBot="1" x14ac:dyDescent="0.3">
      <c r="A29" s="36" t="s">
        <v>14</v>
      </c>
      <c r="B29" s="35"/>
      <c r="C29" s="34">
        <v>1500</v>
      </c>
      <c r="D29" s="33"/>
      <c r="E29" s="35"/>
      <c r="F29" s="35"/>
    </row>
  </sheetData>
  <mergeCells count="6">
    <mergeCell ref="A2:F2"/>
    <mergeCell ref="B4:B6"/>
    <mergeCell ref="F4:F6"/>
    <mergeCell ref="D4:D6"/>
    <mergeCell ref="E4:E6"/>
    <mergeCell ref="C4:C6"/>
  </mergeCells>
  <pageMargins left="0.52" right="0" top="0.35433070866141736" bottom="0.15748031496062992" header="0" footer="0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Хабаровск-1</vt:lpstr>
      <vt:lpstr>Хабаровск-2</vt:lpstr>
      <vt:lpstr>Комсомольск</vt:lpstr>
      <vt:lpstr>Николаевск</vt:lpstr>
      <vt:lpstr>П.Осипенко</vt:lpstr>
      <vt:lpstr>Комсомольск!Заголовки_для_печати</vt:lpstr>
      <vt:lpstr>Николаевск!Заголовки_для_печати</vt:lpstr>
      <vt:lpstr>П.Осипенко!Заголовки_для_печати</vt:lpstr>
      <vt:lpstr>'Хабаровск-1'!Заголовки_для_печати</vt:lpstr>
      <vt:lpstr>'Хабаровск-2'!Заголовки_для_печати</vt:lpstr>
      <vt:lpstr>Комсомольск!Область_печати</vt:lpstr>
      <vt:lpstr>Николаевск!Область_печати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Москвич Наталья Владимировна</cp:lastModifiedBy>
  <cp:lastPrinted>2015-10-27T02:20:22Z</cp:lastPrinted>
  <dcterms:created xsi:type="dcterms:W3CDTF">2011-12-09T04:00:35Z</dcterms:created>
  <dcterms:modified xsi:type="dcterms:W3CDTF">2015-11-13T00:57:32Z</dcterms:modified>
</cp:coreProperties>
</file>